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aliso\ETC Cooperative Dropbox\ETC Cooperative\Business\ETCC Governance Project\2020 Roadmap\"/>
    </mc:Choice>
  </mc:AlternateContent>
  <xr:revisionPtr revIDLastSave="0" documentId="8_{7AD18CFA-9B73-4699-A432-092142D8EE50}" xr6:coauthVersionLast="45" xr6:coauthVersionMax="45" xr10:uidLastSave="{00000000-0000-0000-0000-000000000000}"/>
  <bookViews>
    <workbookView xWindow="86280" yWindow="-120" windowWidth="29040" windowHeight="15840" xr2:uid="{4DD81BAE-EB20-40AD-B69D-A95884075918}"/>
  </bookViews>
  <sheets>
    <sheet name="2020 Budget Expenses Mode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'[3]DCF Assump-F3'!#REF!</definedName>
    <definedName name="_12__123Graph_XCHART_3" hidden="1">'[3]DCF Assump-F3'!#REF!</definedName>
    <definedName name="_2__123Graph_ACHART_1" hidden="1">'[3]DCF Assump-F3'!#REF!</definedName>
    <definedName name="_4__123Graph_ACHART_2" hidden="1">'[3]DCF Assump-F3'!#REF!</definedName>
    <definedName name="_6__123Graph_ACHART_3" hidden="1">'[3]DCF Assump-F3'!#REF!</definedName>
    <definedName name="_8__123Graph_BCHART_3" hidden="1">'[3]DCF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[4]Profile!$1:$1048576</definedName>
    <definedName name="_bdm.23CCEEA7D76A49C5B721F001521830EF.edm" hidden="1">'[4]Tactic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[5]SandPs!$1:$1048576</definedName>
    <definedName name="_bdm.3B1DC52AB73240009B9EDA70131D3FF7.edm" hidden="1">[5]ExtendExpire!$1:$1048576</definedName>
    <definedName name="_bdm.3D34C55D28374E988D0A0CF52B126D20.edm" hidden="1">#REF!</definedName>
    <definedName name="_bdm.44B8EF609FFE409DB4B3DE6E3449745D.edm" hidden="1">'[6]Shareholder proposals by type'!$1:$1048576</definedName>
    <definedName name="_bdm.46C79F8CD9D843FAAE6E8AD94E660FA2.edm" hidden="1">'[6]2007ISSWatchlist'!$1:$1048576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'[4]Indexed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[7]Sheet1!$1:$1048576</definedName>
    <definedName name="_bdm.744963FA5FFB4C9E8AC02EA6E4BFB338.edm" hidden="1">#REF!</definedName>
    <definedName name="_bdm.74DAEC2FF2554C0E88DD9DEAA3D45988.edm" hidden="1">[4]Graphs!$1:$1048576</definedName>
    <definedName name="_bdm.7723A254FE8B484AA4C8E56845E054CE.edm" hidden="1">'[5]Peer Defense Comparison'!$1:$1048576</definedName>
    <definedName name="_bdm.7C61DF3627FC4A328715E87787DE2B77.edm" hidden="1">'[5]Industry Rights Provisions'!$1:$1048576</definedName>
    <definedName name="_bdm.7C640B983ECF46BFA426901A06AF3654.edm" hidden="1">#REF!</definedName>
    <definedName name="_bdm.812FDE8087554CA89728A721B8D88EF1.edm" hidden="1">[4]Quartiles!$1:$1048576</definedName>
    <definedName name="_bdm.8262156DFD6D400FB6DBDC7D2D5A75A9.edm" hidden="1">#REF!</definedName>
    <definedName name="_bdm.8BCF272F69244B8D8ECFCAE0DCEFAE7B.edm" hidden="1">'[5]Defense Profile Summary'!$1:$1048576</definedName>
    <definedName name="_bdm.9388ECE20BE14F5DBDE940F3019EFF2D.edm" hidden="1">#REF!</definedName>
    <definedName name="_bdm.9BC380C819344E4BBF407E09E223F42D.edm" hidden="1">'[6]SH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[8]Contracts!$1:$1048576</definedName>
    <definedName name="_bdm.D71813CD4C154CB899859A5978D8AA00.edm" hidden="1">#REF!</definedName>
    <definedName name="_bdm.D9657B267EDF42C294F3560936290C74.edm" hidden="1">#REF!</definedName>
    <definedName name="_bdm.DA9CF9DE967A4F88A5CADB3EC18BCDB7.edm" hidden="1">'[4]Detail Profile'!$1:$1048576</definedName>
    <definedName name="_bdm.E05541A91C5C48DEAF2B3D9A457CA591.edm" hidden="1">[5]SandPTakeover!$1:$1048576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'[4]Profile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'[2]Summary by Department &amp; Categor'!#REF!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[9]Summary!$B$6:$B$214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[10]Maintenance!$AY$93:$BA$93</definedName>
    <definedName name="fins1" hidden="1">{#N/A,#N/A,FALSE,"Calc";#N/A,#N/A,FALSE,"Sensitivity";#N/A,#N/A,FALSE,"LT Earn.Dil.";#N/A,#N/A,FALSE,"Dil. AVP"}</definedName>
    <definedName name="Flat_EBITDA_Ni_Price">[11]Flat_Price_EBITDA!$B$210</definedName>
    <definedName name="fore">[12]LOOKUP!#REF!</definedName>
    <definedName name="FOREX">[12]LOOKUP!#REF!</definedName>
    <definedName name="ggf" hidden="1">{"comps",#N/A,FALSE,"comps";"notes",#N/A,FALSE,"comps"}</definedName>
    <definedName name="hhhsdf" hidden="1">{"up stand alones",#N/A,FALSE,"Acquiror"}</definedName>
    <definedName name="hlkup">[13]graphs!$B$49:$BC$64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[14]Capitalization!$A$83:$A$90</definedName>
    <definedName name="IQRCapitalizationD79" hidden="1">[14]Capitalization!$D$80:$D$87</definedName>
    <definedName name="IQRCapitalizationE79" hidden="1">[14]Capitalization!$E$80:$E$87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[14]Sav!$A$86:$A$93</definedName>
    <definedName name="IQRSavD82" hidden="1">[14]Sav!$D$83:$D$90</definedName>
    <definedName name="IQRSavE82" hidden="1">[14]Sav!$E$83:$E$90</definedName>
    <definedName name="IQRV21" hidden="1">"$V$22:$V$562"</definedName>
    <definedName name="IQRV22" hidden="1">"$V$23:$V$1281"</definedName>
    <definedName name="IQRVolatilityCalculationAM21" hidden="1">'[15]Volatility Calculation'!#REF!</definedName>
    <definedName name="IQRVolatilityCalculationAR21" hidden="1">'[15]Volatility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[12]LOOKUP!$B$4:$B$15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'[3]DCF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[16]LOOKUPS!$A$4:$A$7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[12]LOOKUP!$H$5:$H$23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[16]LOOKUPS!$C$4:$C$5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[12]LOOKUP!$F$4:$F$6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6" i="1" l="1"/>
  <c r="T197" i="1" s="1"/>
  <c r="S196" i="1"/>
  <c r="S197" i="1" s="1"/>
  <c r="R196" i="1"/>
  <c r="R197" i="1" s="1"/>
  <c r="Q196" i="1"/>
  <c r="Q197" i="1" s="1"/>
  <c r="P196" i="1"/>
  <c r="P197" i="1" s="1"/>
  <c r="O196" i="1"/>
  <c r="O197" i="1" s="1"/>
  <c r="N196" i="1"/>
  <c r="N197" i="1" s="1"/>
  <c r="M196" i="1"/>
  <c r="M197" i="1" s="1"/>
  <c r="L196" i="1"/>
  <c r="L197" i="1" s="1"/>
  <c r="K196" i="1"/>
  <c r="K197" i="1" s="1"/>
  <c r="J196" i="1"/>
  <c r="J197" i="1" s="1"/>
  <c r="I196" i="1"/>
  <c r="I197" i="1" s="1"/>
  <c r="G196" i="1"/>
  <c r="U195" i="1"/>
  <c r="U194" i="1"/>
  <c r="U193" i="1"/>
  <c r="U192" i="1"/>
  <c r="U197" i="1" s="1"/>
  <c r="S189" i="1"/>
  <c r="O189" i="1"/>
  <c r="K189" i="1"/>
  <c r="G189" i="1"/>
  <c r="U188" i="1"/>
  <c r="U187" i="1"/>
  <c r="U186" i="1"/>
  <c r="S190" i="1"/>
  <c r="R189" i="1"/>
  <c r="O190" i="1"/>
  <c r="N189" i="1"/>
  <c r="K190" i="1"/>
  <c r="J189" i="1"/>
  <c r="S182" i="1"/>
  <c r="R182" i="1"/>
  <c r="O182" i="1"/>
  <c r="N182" i="1"/>
  <c r="K182" i="1"/>
  <c r="J182" i="1"/>
  <c r="T181" i="1"/>
  <c r="S181" i="1"/>
  <c r="R181" i="1"/>
  <c r="Q181" i="1"/>
  <c r="P181" i="1"/>
  <c r="O181" i="1"/>
  <c r="N181" i="1"/>
  <c r="M181" i="1"/>
  <c r="L181" i="1"/>
  <c r="K181" i="1"/>
  <c r="J181" i="1"/>
  <c r="I181" i="1"/>
  <c r="U181" i="1" s="1"/>
  <c r="G181" i="1"/>
  <c r="U180" i="1"/>
  <c r="U179" i="1"/>
  <c r="T177" i="1"/>
  <c r="S177" i="1"/>
  <c r="R177" i="1"/>
  <c r="Q177" i="1"/>
  <c r="P177" i="1"/>
  <c r="O177" i="1"/>
  <c r="N177" i="1"/>
  <c r="M177" i="1"/>
  <c r="L177" i="1"/>
  <c r="K177" i="1"/>
  <c r="J177" i="1"/>
  <c r="I177" i="1"/>
  <c r="T176" i="1"/>
  <c r="T182" i="1" s="1"/>
  <c r="S176" i="1"/>
  <c r="R176" i="1"/>
  <c r="Q176" i="1"/>
  <c r="Q182" i="1" s="1"/>
  <c r="P176" i="1"/>
  <c r="P182" i="1" s="1"/>
  <c r="O176" i="1"/>
  <c r="N176" i="1"/>
  <c r="M176" i="1"/>
  <c r="M182" i="1" s="1"/>
  <c r="L176" i="1"/>
  <c r="L182" i="1" s="1"/>
  <c r="K176" i="1"/>
  <c r="J176" i="1"/>
  <c r="I176" i="1"/>
  <c r="I182" i="1" s="1"/>
  <c r="G176" i="1"/>
  <c r="U175" i="1"/>
  <c r="U174" i="1"/>
  <c r="U173" i="1"/>
  <c r="U172" i="1"/>
  <c r="U171" i="1"/>
  <c r="U170" i="1"/>
  <c r="U177" i="1" s="1"/>
  <c r="T168" i="1"/>
  <c r="Q168" i="1"/>
  <c r="P168" i="1"/>
  <c r="M168" i="1"/>
  <c r="L168" i="1"/>
  <c r="I168" i="1"/>
  <c r="T167" i="1"/>
  <c r="S167" i="1"/>
  <c r="S168" i="1" s="1"/>
  <c r="R167" i="1"/>
  <c r="R168" i="1" s="1"/>
  <c r="Q167" i="1"/>
  <c r="P167" i="1"/>
  <c r="O167" i="1"/>
  <c r="O168" i="1" s="1"/>
  <c r="N167" i="1"/>
  <c r="N168" i="1" s="1"/>
  <c r="M167" i="1"/>
  <c r="L167" i="1"/>
  <c r="K167" i="1"/>
  <c r="K168" i="1" s="1"/>
  <c r="J167" i="1"/>
  <c r="J168" i="1" s="1"/>
  <c r="I167" i="1"/>
  <c r="U167" i="1" s="1"/>
  <c r="G167" i="1"/>
  <c r="U166" i="1"/>
  <c r="U165" i="1"/>
  <c r="U164" i="1"/>
  <c r="U161" i="1"/>
  <c r="T160" i="1"/>
  <c r="S160" i="1"/>
  <c r="R160" i="1"/>
  <c r="Q160" i="1"/>
  <c r="P160" i="1"/>
  <c r="O160" i="1"/>
  <c r="N160" i="1"/>
  <c r="M160" i="1"/>
  <c r="L160" i="1"/>
  <c r="K160" i="1"/>
  <c r="J160" i="1"/>
  <c r="I160" i="1"/>
  <c r="U160" i="1" s="1"/>
  <c r="T159" i="1"/>
  <c r="S159" i="1"/>
  <c r="R159" i="1"/>
  <c r="Q159" i="1"/>
  <c r="P159" i="1"/>
  <c r="O159" i="1"/>
  <c r="N159" i="1"/>
  <c r="M159" i="1"/>
  <c r="L159" i="1"/>
  <c r="K159" i="1"/>
  <c r="J159" i="1"/>
  <c r="I159" i="1"/>
  <c r="U159" i="1" s="1"/>
  <c r="T158" i="1"/>
  <c r="T162" i="1" s="1"/>
  <c r="S158" i="1"/>
  <c r="S162" i="1" s="1"/>
  <c r="R158" i="1"/>
  <c r="R162" i="1" s="1"/>
  <c r="Q158" i="1"/>
  <c r="Q162" i="1" s="1"/>
  <c r="P158" i="1"/>
  <c r="P162" i="1" s="1"/>
  <c r="O158" i="1"/>
  <c r="O162" i="1" s="1"/>
  <c r="N158" i="1"/>
  <c r="N162" i="1" s="1"/>
  <c r="M158" i="1"/>
  <c r="M162" i="1" s="1"/>
  <c r="L158" i="1"/>
  <c r="L162" i="1" s="1"/>
  <c r="K158" i="1"/>
  <c r="K162" i="1" s="1"/>
  <c r="J158" i="1"/>
  <c r="J162" i="1" s="1"/>
  <c r="I158" i="1"/>
  <c r="I162" i="1" s="1"/>
  <c r="U155" i="1"/>
  <c r="T155" i="1"/>
  <c r="S155" i="1"/>
  <c r="R155" i="1"/>
  <c r="Q155" i="1"/>
  <c r="P155" i="1"/>
  <c r="O155" i="1"/>
  <c r="N155" i="1"/>
  <c r="M155" i="1"/>
  <c r="L155" i="1"/>
  <c r="K155" i="1"/>
  <c r="J155" i="1"/>
  <c r="I155" i="1"/>
  <c r="T131" i="1"/>
  <c r="R131" i="1"/>
  <c r="Q131" i="1"/>
  <c r="P131" i="1"/>
  <c r="N131" i="1"/>
  <c r="M131" i="1"/>
  <c r="L131" i="1"/>
  <c r="J131" i="1"/>
  <c r="I131" i="1"/>
  <c r="T130" i="1"/>
  <c r="S130" i="1"/>
  <c r="S131" i="1" s="1"/>
  <c r="R130" i="1"/>
  <c r="Q130" i="1"/>
  <c r="P130" i="1"/>
  <c r="O130" i="1"/>
  <c r="O131" i="1" s="1"/>
  <c r="N130" i="1"/>
  <c r="M130" i="1"/>
  <c r="L130" i="1"/>
  <c r="K130" i="1"/>
  <c r="K131" i="1" s="1"/>
  <c r="J130" i="1"/>
  <c r="I130" i="1"/>
  <c r="U130" i="1" s="1"/>
  <c r="G130" i="1"/>
  <c r="U129" i="1"/>
  <c r="U128" i="1"/>
  <c r="U131" i="1" s="1"/>
  <c r="U127" i="1"/>
  <c r="U126" i="1"/>
  <c r="T124" i="1"/>
  <c r="Q124" i="1"/>
  <c r="P124" i="1"/>
  <c r="M124" i="1"/>
  <c r="L124" i="1"/>
  <c r="I124" i="1"/>
  <c r="T123" i="1"/>
  <c r="R123" i="1"/>
  <c r="Q123" i="1"/>
  <c r="P123" i="1"/>
  <c r="N123" i="1"/>
  <c r="M123" i="1"/>
  <c r="L123" i="1"/>
  <c r="J123" i="1"/>
  <c r="I123" i="1"/>
  <c r="G123" i="1"/>
  <c r="U122" i="1"/>
  <c r="U121" i="1"/>
  <c r="U120" i="1"/>
  <c r="R124" i="1"/>
  <c r="N124" i="1"/>
  <c r="J124" i="1"/>
  <c r="U119" i="1"/>
  <c r="U124" i="1" s="1"/>
  <c r="T116" i="1"/>
  <c r="S116" i="1"/>
  <c r="R116" i="1"/>
  <c r="P116" i="1"/>
  <c r="O116" i="1"/>
  <c r="N116" i="1"/>
  <c r="L116" i="1"/>
  <c r="K116" i="1"/>
  <c r="J116" i="1"/>
  <c r="T115" i="1"/>
  <c r="S115" i="1"/>
  <c r="R115" i="1"/>
  <c r="Q115" i="1"/>
  <c r="Q116" i="1" s="1"/>
  <c r="P115" i="1"/>
  <c r="O115" i="1"/>
  <c r="N115" i="1"/>
  <c r="M115" i="1"/>
  <c r="M116" i="1" s="1"/>
  <c r="L115" i="1"/>
  <c r="K115" i="1"/>
  <c r="J115" i="1"/>
  <c r="I115" i="1"/>
  <c r="I116" i="1" s="1"/>
  <c r="G115" i="1"/>
  <c r="U114" i="1"/>
  <c r="U113" i="1"/>
  <c r="T111" i="1"/>
  <c r="S111" i="1"/>
  <c r="R111" i="1"/>
  <c r="Q111" i="1"/>
  <c r="P111" i="1"/>
  <c r="O111" i="1"/>
  <c r="N111" i="1"/>
  <c r="M111" i="1"/>
  <c r="L111" i="1"/>
  <c r="K111" i="1"/>
  <c r="J111" i="1"/>
  <c r="I111" i="1"/>
  <c r="T110" i="1"/>
  <c r="S110" i="1"/>
  <c r="R110" i="1"/>
  <c r="Q110" i="1"/>
  <c r="P110" i="1"/>
  <c r="O110" i="1"/>
  <c r="N110" i="1"/>
  <c r="M110" i="1"/>
  <c r="L110" i="1"/>
  <c r="K110" i="1"/>
  <c r="J110" i="1"/>
  <c r="I110" i="1"/>
  <c r="U110" i="1" s="1"/>
  <c r="G110" i="1"/>
  <c r="U109" i="1"/>
  <c r="U108" i="1"/>
  <c r="U107" i="1"/>
  <c r="U106" i="1"/>
  <c r="U105" i="1"/>
  <c r="U104" i="1"/>
  <c r="U111" i="1" s="1"/>
  <c r="T102" i="1"/>
  <c r="R102" i="1"/>
  <c r="Q102" i="1"/>
  <c r="P102" i="1"/>
  <c r="N102" i="1"/>
  <c r="M102" i="1"/>
  <c r="L102" i="1"/>
  <c r="J102" i="1"/>
  <c r="I102" i="1"/>
  <c r="T101" i="1"/>
  <c r="S101" i="1"/>
  <c r="S102" i="1" s="1"/>
  <c r="R101" i="1"/>
  <c r="Q101" i="1"/>
  <c r="P101" i="1"/>
  <c r="O101" i="1"/>
  <c r="O102" i="1" s="1"/>
  <c r="N101" i="1"/>
  <c r="M101" i="1"/>
  <c r="L101" i="1"/>
  <c r="K101" i="1"/>
  <c r="K102" i="1" s="1"/>
  <c r="J101" i="1"/>
  <c r="I101" i="1"/>
  <c r="U101" i="1" s="1"/>
  <c r="G101" i="1"/>
  <c r="U100" i="1"/>
  <c r="U99" i="1"/>
  <c r="U102" i="1" s="1"/>
  <c r="U98" i="1"/>
  <c r="U95" i="1"/>
  <c r="T94" i="1"/>
  <c r="S94" i="1"/>
  <c r="R94" i="1"/>
  <c r="Q94" i="1"/>
  <c r="P94" i="1"/>
  <c r="O94" i="1"/>
  <c r="N94" i="1"/>
  <c r="M94" i="1"/>
  <c r="L94" i="1"/>
  <c r="K94" i="1"/>
  <c r="J94" i="1"/>
  <c r="I94" i="1"/>
  <c r="U94" i="1" s="1"/>
  <c r="T93" i="1"/>
  <c r="S93" i="1"/>
  <c r="R93" i="1"/>
  <c r="Q93" i="1"/>
  <c r="P93" i="1"/>
  <c r="O93" i="1"/>
  <c r="N93" i="1"/>
  <c r="M93" i="1"/>
  <c r="L93" i="1"/>
  <c r="K93" i="1"/>
  <c r="J93" i="1"/>
  <c r="I93" i="1"/>
  <c r="U93" i="1" s="1"/>
  <c r="T92" i="1"/>
  <c r="T96" i="1" s="1"/>
  <c r="T133" i="1" s="1"/>
  <c r="S92" i="1"/>
  <c r="S96" i="1" s="1"/>
  <c r="R92" i="1"/>
  <c r="R96" i="1" s="1"/>
  <c r="R133" i="1" s="1"/>
  <c r="Q92" i="1"/>
  <c r="Q96" i="1" s="1"/>
  <c r="Q133" i="1" s="1"/>
  <c r="P92" i="1"/>
  <c r="P96" i="1" s="1"/>
  <c r="P133" i="1" s="1"/>
  <c r="O92" i="1"/>
  <c r="O96" i="1" s="1"/>
  <c r="N92" i="1"/>
  <c r="N96" i="1" s="1"/>
  <c r="N133" i="1" s="1"/>
  <c r="M92" i="1"/>
  <c r="M96" i="1" s="1"/>
  <c r="M133" i="1" s="1"/>
  <c r="L92" i="1"/>
  <c r="L96" i="1" s="1"/>
  <c r="L133" i="1" s="1"/>
  <c r="K92" i="1"/>
  <c r="K96" i="1" s="1"/>
  <c r="J92" i="1"/>
  <c r="J96" i="1" s="1"/>
  <c r="J133" i="1" s="1"/>
  <c r="I92" i="1"/>
  <c r="I96" i="1" s="1"/>
  <c r="I133" i="1" s="1"/>
  <c r="U89" i="1"/>
  <c r="T89" i="1"/>
  <c r="S89" i="1"/>
  <c r="R89" i="1"/>
  <c r="Q89" i="1"/>
  <c r="P89" i="1"/>
  <c r="O89" i="1"/>
  <c r="N89" i="1"/>
  <c r="M89" i="1"/>
  <c r="L89" i="1"/>
  <c r="K89" i="1"/>
  <c r="J89" i="1"/>
  <c r="I89" i="1"/>
  <c r="T67" i="1"/>
  <c r="S67" i="1"/>
  <c r="Q67" i="1"/>
  <c r="P67" i="1"/>
  <c r="O67" i="1"/>
  <c r="M67" i="1"/>
  <c r="L67" i="1"/>
  <c r="K67" i="1"/>
  <c r="I67" i="1"/>
  <c r="T66" i="1"/>
  <c r="S66" i="1"/>
  <c r="R66" i="1"/>
  <c r="R67" i="1" s="1"/>
  <c r="Q66" i="1"/>
  <c r="P66" i="1"/>
  <c r="O66" i="1"/>
  <c r="N66" i="1"/>
  <c r="N67" i="1" s="1"/>
  <c r="M66" i="1"/>
  <c r="L66" i="1"/>
  <c r="K66" i="1"/>
  <c r="J66" i="1"/>
  <c r="J67" i="1" s="1"/>
  <c r="I66" i="1"/>
  <c r="U66" i="1" s="1"/>
  <c r="G66" i="1"/>
  <c r="C66" i="1"/>
  <c r="U65" i="1"/>
  <c r="C65" i="1"/>
  <c r="U64" i="1"/>
  <c r="C64" i="1"/>
  <c r="U63" i="1"/>
  <c r="C63" i="1"/>
  <c r="U62" i="1"/>
  <c r="C62" i="1"/>
  <c r="U61" i="1"/>
  <c r="U67" i="1" s="1"/>
  <c r="C61" i="1"/>
  <c r="S58" i="1"/>
  <c r="Q58" i="1"/>
  <c r="O58" i="1"/>
  <c r="M58" i="1"/>
  <c r="K58" i="1"/>
  <c r="I58" i="1"/>
  <c r="G58" i="1"/>
  <c r="C58" i="1"/>
  <c r="U57" i="1"/>
  <c r="C57" i="1"/>
  <c r="U56" i="1"/>
  <c r="C56" i="1"/>
  <c r="U55" i="1"/>
  <c r="C55" i="1"/>
  <c r="U54" i="1"/>
  <c r="C54" i="1"/>
  <c r="U53" i="1"/>
  <c r="C53" i="1"/>
  <c r="U52" i="1"/>
  <c r="C52" i="1"/>
  <c r="U51" i="1"/>
  <c r="C51" i="1"/>
  <c r="U50" i="1"/>
  <c r="C50" i="1"/>
  <c r="S59" i="1"/>
  <c r="R58" i="1"/>
  <c r="Q59" i="1"/>
  <c r="O59" i="1"/>
  <c r="N58" i="1"/>
  <c r="M59" i="1"/>
  <c r="K59" i="1"/>
  <c r="J58" i="1"/>
  <c r="I59" i="1"/>
  <c r="C49" i="1"/>
  <c r="U48" i="1"/>
  <c r="C48" i="1"/>
  <c r="C47" i="1"/>
  <c r="S46" i="1"/>
  <c r="O46" i="1"/>
  <c r="C46" i="1"/>
  <c r="T45" i="1"/>
  <c r="T46" i="1" s="1"/>
  <c r="S45" i="1"/>
  <c r="R45" i="1"/>
  <c r="R46" i="1" s="1"/>
  <c r="Q45" i="1"/>
  <c r="Q46" i="1" s="1"/>
  <c r="P45" i="1"/>
  <c r="P46" i="1" s="1"/>
  <c r="O45" i="1"/>
  <c r="N45" i="1"/>
  <c r="N46" i="1" s="1"/>
  <c r="M45" i="1"/>
  <c r="M46" i="1" s="1"/>
  <c r="L45" i="1"/>
  <c r="L46" i="1" s="1"/>
  <c r="I45" i="1"/>
  <c r="I46" i="1" s="1"/>
  <c r="G45" i="1"/>
  <c r="C45" i="1"/>
  <c r="U44" i="1"/>
  <c r="C44" i="1"/>
  <c r="U43" i="1"/>
  <c r="C43" i="1"/>
  <c r="K45" i="1"/>
  <c r="J42" i="1"/>
  <c r="C42" i="1"/>
  <c r="U41" i="1"/>
  <c r="C41" i="1"/>
  <c r="U40" i="1"/>
  <c r="C40" i="1"/>
  <c r="U39" i="1"/>
  <c r="C39" i="1"/>
  <c r="C38" i="1"/>
  <c r="S37" i="1"/>
  <c r="O37" i="1"/>
  <c r="K37" i="1"/>
  <c r="C37" i="1"/>
  <c r="T36" i="1"/>
  <c r="T37" i="1" s="1"/>
  <c r="S36" i="1"/>
  <c r="R36" i="1"/>
  <c r="R37" i="1" s="1"/>
  <c r="Q36" i="1"/>
  <c r="Q37" i="1" s="1"/>
  <c r="P36" i="1"/>
  <c r="P37" i="1" s="1"/>
  <c r="O36" i="1"/>
  <c r="N36" i="1"/>
  <c r="N37" i="1" s="1"/>
  <c r="M36" i="1"/>
  <c r="M37" i="1" s="1"/>
  <c r="L36" i="1"/>
  <c r="L37" i="1" s="1"/>
  <c r="K36" i="1"/>
  <c r="J36" i="1"/>
  <c r="J37" i="1" s="1"/>
  <c r="I36" i="1"/>
  <c r="I37" i="1" s="1"/>
  <c r="G36" i="1"/>
  <c r="C36" i="1"/>
  <c r="U35" i="1"/>
  <c r="C35" i="1"/>
  <c r="U34" i="1"/>
  <c r="C34" i="1"/>
  <c r="U33" i="1"/>
  <c r="C33" i="1"/>
  <c r="U32" i="1"/>
  <c r="C32" i="1"/>
  <c r="U31" i="1"/>
  <c r="C31" i="1"/>
  <c r="U30" i="1"/>
  <c r="C30" i="1"/>
  <c r="C29" i="1"/>
  <c r="Q28" i="1"/>
  <c r="M28" i="1"/>
  <c r="I28" i="1"/>
  <c r="C28" i="1"/>
  <c r="T27" i="1"/>
  <c r="T28" i="1" s="1"/>
  <c r="S27" i="1"/>
  <c r="S28" i="1" s="1"/>
  <c r="R27" i="1"/>
  <c r="R28" i="1" s="1"/>
  <c r="Q27" i="1"/>
  <c r="P27" i="1"/>
  <c r="P28" i="1" s="1"/>
  <c r="O27" i="1"/>
  <c r="O28" i="1" s="1"/>
  <c r="N27" i="1"/>
  <c r="N28" i="1" s="1"/>
  <c r="M27" i="1"/>
  <c r="L27" i="1"/>
  <c r="L28" i="1" s="1"/>
  <c r="K27" i="1"/>
  <c r="K28" i="1" s="1"/>
  <c r="J27" i="1"/>
  <c r="J28" i="1" s="1"/>
  <c r="I27" i="1"/>
  <c r="U27" i="1" s="1"/>
  <c r="U28" i="1" s="1"/>
  <c r="G27" i="1"/>
  <c r="C27" i="1"/>
  <c r="U26" i="1"/>
  <c r="C26" i="1"/>
  <c r="U25" i="1"/>
  <c r="C25" i="1"/>
  <c r="U24" i="1"/>
  <c r="C24" i="1"/>
  <c r="C23" i="1"/>
  <c r="C22" i="1"/>
  <c r="U21" i="1"/>
  <c r="C21" i="1"/>
  <c r="U20" i="1"/>
  <c r="T20" i="1"/>
  <c r="S20" i="1"/>
  <c r="R20" i="1"/>
  <c r="Q20" i="1"/>
  <c r="P20" i="1"/>
  <c r="O20" i="1"/>
  <c r="N20" i="1"/>
  <c r="M20" i="1"/>
  <c r="L20" i="1"/>
  <c r="K20" i="1"/>
  <c r="J20" i="1"/>
  <c r="I20" i="1"/>
  <c r="C20" i="1"/>
  <c r="T19" i="1"/>
  <c r="S19" i="1"/>
  <c r="R19" i="1"/>
  <c r="Q19" i="1"/>
  <c r="P19" i="1"/>
  <c r="O19" i="1"/>
  <c r="N19" i="1"/>
  <c r="M19" i="1"/>
  <c r="L19" i="1"/>
  <c r="K19" i="1"/>
  <c r="J19" i="1"/>
  <c r="I19" i="1"/>
  <c r="U19" i="1" s="1"/>
  <c r="C19" i="1"/>
  <c r="T18" i="1"/>
  <c r="T22" i="1" s="1"/>
  <c r="S18" i="1"/>
  <c r="S22" i="1" s="1"/>
  <c r="S69" i="1" s="1"/>
  <c r="R18" i="1"/>
  <c r="R22" i="1" s="1"/>
  <c r="Q18" i="1"/>
  <c r="Q22" i="1" s="1"/>
  <c r="Q69" i="1" s="1"/>
  <c r="P18" i="1"/>
  <c r="P22" i="1" s="1"/>
  <c r="O18" i="1"/>
  <c r="O22" i="1" s="1"/>
  <c r="O69" i="1" s="1"/>
  <c r="N18" i="1"/>
  <c r="N22" i="1" s="1"/>
  <c r="M18" i="1"/>
  <c r="M22" i="1" s="1"/>
  <c r="M69" i="1" s="1"/>
  <c r="L18" i="1"/>
  <c r="L22" i="1" s="1"/>
  <c r="K18" i="1"/>
  <c r="K22" i="1" s="1"/>
  <c r="J18" i="1"/>
  <c r="J22" i="1" s="1"/>
  <c r="I18" i="1"/>
  <c r="I22" i="1" s="1"/>
  <c r="I69" i="1" s="1"/>
  <c r="C18" i="1"/>
  <c r="C17" i="1"/>
  <c r="C16" i="1"/>
  <c r="Q15" i="1"/>
  <c r="Q71" i="1" s="1"/>
  <c r="M15" i="1"/>
  <c r="I15" i="1"/>
  <c r="C15" i="1"/>
  <c r="U14" i="1"/>
  <c r="C14" i="1"/>
  <c r="U13" i="1"/>
  <c r="C13" i="1"/>
  <c r="U12" i="1"/>
  <c r="C12" i="1"/>
  <c r="U11" i="1"/>
  <c r="C11" i="1"/>
  <c r="T15" i="1"/>
  <c r="S15" i="1"/>
  <c r="S71" i="1" s="1"/>
  <c r="R15" i="1"/>
  <c r="P15" i="1"/>
  <c r="O15" i="1"/>
  <c r="O71" i="1" s="1"/>
  <c r="N15" i="1"/>
  <c r="L15" i="1"/>
  <c r="K15" i="1"/>
  <c r="J15" i="1"/>
  <c r="C10" i="1"/>
  <c r="M71" i="1" l="1"/>
  <c r="U10" i="1"/>
  <c r="U15" i="1" s="1"/>
  <c r="N69" i="1"/>
  <c r="N71" i="1"/>
  <c r="I71" i="1"/>
  <c r="J46" i="1"/>
  <c r="J69" i="1" s="1"/>
  <c r="U116" i="1"/>
  <c r="K199" i="1"/>
  <c r="O199" i="1"/>
  <c r="S199" i="1"/>
  <c r="U168" i="1"/>
  <c r="T190" i="1"/>
  <c r="T199" i="1" s="1"/>
  <c r="U36" i="1"/>
  <c r="U37" i="1" s="1"/>
  <c r="K46" i="1"/>
  <c r="K69" i="1" s="1"/>
  <c r="K71" i="1" s="1"/>
  <c r="J59" i="1"/>
  <c r="N59" i="1"/>
  <c r="R59" i="1"/>
  <c r="R69" i="1" s="1"/>
  <c r="R71" i="1" s="1"/>
  <c r="U185" i="1"/>
  <c r="U190" i="1" s="1"/>
  <c r="J190" i="1"/>
  <c r="J199" i="1" s="1"/>
  <c r="N190" i="1"/>
  <c r="N199" i="1" s="1"/>
  <c r="R190" i="1"/>
  <c r="R199" i="1" s="1"/>
  <c r="U18" i="1"/>
  <c r="U22" i="1" s="1"/>
  <c r="U42" i="1"/>
  <c r="J45" i="1"/>
  <c r="U45" i="1" s="1"/>
  <c r="L58" i="1"/>
  <c r="U58" i="1" s="1"/>
  <c r="P58" i="1"/>
  <c r="P59" i="1" s="1"/>
  <c r="P69" i="1" s="1"/>
  <c r="P71" i="1" s="1"/>
  <c r="T58" i="1"/>
  <c r="T59" i="1" s="1"/>
  <c r="T69" i="1" s="1"/>
  <c r="T71" i="1" s="1"/>
  <c r="U115" i="1"/>
  <c r="U176" i="1"/>
  <c r="U182" i="1" s="1"/>
  <c r="L189" i="1"/>
  <c r="L190" i="1" s="1"/>
  <c r="L199" i="1" s="1"/>
  <c r="P189" i="1"/>
  <c r="P190" i="1" s="1"/>
  <c r="P199" i="1" s="1"/>
  <c r="T189" i="1"/>
  <c r="U196" i="1"/>
  <c r="U92" i="1"/>
  <c r="U96" i="1" s="1"/>
  <c r="U133" i="1" s="1"/>
  <c r="K123" i="1"/>
  <c r="K124" i="1" s="1"/>
  <c r="K133" i="1" s="1"/>
  <c r="O123" i="1"/>
  <c r="O124" i="1" s="1"/>
  <c r="O133" i="1" s="1"/>
  <c r="S123" i="1"/>
  <c r="S124" i="1" s="1"/>
  <c r="S133" i="1" s="1"/>
  <c r="I189" i="1"/>
  <c r="M189" i="1"/>
  <c r="M190" i="1" s="1"/>
  <c r="M199" i="1" s="1"/>
  <c r="Q189" i="1"/>
  <c r="Q190" i="1" s="1"/>
  <c r="Q199" i="1" s="1"/>
  <c r="U49" i="1"/>
  <c r="U59" i="1" s="1"/>
  <c r="U158" i="1"/>
  <c r="U162" i="1" s="1"/>
  <c r="U199" i="1" s="1"/>
  <c r="J71" i="1" l="1"/>
  <c r="U69" i="1"/>
  <c r="U189" i="1"/>
  <c r="U123" i="1"/>
  <c r="L59" i="1"/>
  <c r="L69" i="1" s="1"/>
  <c r="L71" i="1" s="1"/>
  <c r="I190" i="1"/>
  <c r="I199" i="1" s="1"/>
  <c r="U46" i="1"/>
  <c r="V69" i="1"/>
  <c r="U71" i="1"/>
</calcChain>
</file>

<file path=xl/sharedStrings.xml><?xml version="1.0" encoding="utf-8"?>
<sst xmlns="http://schemas.openxmlformats.org/spreadsheetml/2006/main" count="290" uniqueCount="122">
  <si>
    <t xml:space="preserve">ETC Coooperative 2020 Budget </t>
  </si>
  <si>
    <t xml:space="preserve">Note that the budget has not been updated for actual figures for January/February. </t>
  </si>
  <si>
    <t>in USD</t>
  </si>
  <si>
    <t>January</t>
  </si>
  <si>
    <t>February</t>
  </si>
  <si>
    <t>March</t>
  </si>
  <si>
    <t>April</t>
  </si>
  <si>
    <t>May</t>
  </si>
  <si>
    <t>June</t>
  </si>
  <si>
    <t>July</t>
  </si>
  <si>
    <t>August</t>
  </si>
  <si>
    <t>September</t>
  </si>
  <si>
    <t>October</t>
  </si>
  <si>
    <t>November</t>
  </si>
  <si>
    <t>December</t>
  </si>
  <si>
    <t>Category Code</t>
  </si>
  <si>
    <t>Department</t>
  </si>
  <si>
    <t>CATEGORY</t>
  </si>
  <si>
    <t>Total</t>
  </si>
  <si>
    <t>Revenues</t>
  </si>
  <si>
    <t>00</t>
  </si>
  <si>
    <t>Revenue</t>
  </si>
  <si>
    <t>01-00-5000</t>
  </si>
  <si>
    <t>Grayscale Fees</t>
  </si>
  <si>
    <t>01-00-5002</t>
  </si>
  <si>
    <t>Sponsorship</t>
  </si>
  <si>
    <t>01-00-5001</t>
  </si>
  <si>
    <t>Donations</t>
  </si>
  <si>
    <t>01-00-5003</t>
  </si>
  <si>
    <t>Membership Dues</t>
  </si>
  <si>
    <t>01-00-5005</t>
  </si>
  <si>
    <t xml:space="preserve">Other   </t>
  </si>
  <si>
    <t>Total Revenue</t>
  </si>
  <si>
    <t>Staff Compensation</t>
  </si>
  <si>
    <t>01</t>
  </si>
  <si>
    <t>Wages</t>
  </si>
  <si>
    <t>01-01-1100</t>
  </si>
  <si>
    <t>Bob Summerwill, Executive Director</t>
  </si>
  <si>
    <t>03</t>
  </si>
  <si>
    <t>01-03-1100</t>
  </si>
  <si>
    <t xml:space="preserve">Yaz Khoury, Developer </t>
  </si>
  <si>
    <t>07</t>
  </si>
  <si>
    <t>01-07-1100</t>
  </si>
  <si>
    <t>Alison Alexis, Financial Controller and Business Services</t>
  </si>
  <si>
    <t>New Hires</t>
  </si>
  <si>
    <t>Professional Services</t>
  </si>
  <si>
    <t>01-07-1500</t>
  </si>
  <si>
    <t>Tax Filing</t>
  </si>
  <si>
    <t>01-01-1500</t>
  </si>
  <si>
    <t>Legal</t>
  </si>
  <si>
    <t xml:space="preserve">Other </t>
  </si>
  <si>
    <t>Tech/IT &amp; G&amp;A</t>
  </si>
  <si>
    <t>G&amp;A</t>
  </si>
  <si>
    <t>01-01-1304</t>
  </si>
  <si>
    <t>Phones</t>
  </si>
  <si>
    <t>Tech</t>
  </si>
  <si>
    <t>01-01-1202</t>
  </si>
  <si>
    <t>Host Services (nodes etc)</t>
  </si>
  <si>
    <t>01-07-1200</t>
  </si>
  <si>
    <t>Accounting Software (Xero &amp; Expensify)</t>
  </si>
  <si>
    <t>01-01-1200</t>
  </si>
  <si>
    <t>Software subscriptions</t>
  </si>
  <si>
    <t>01-01-1303</t>
  </si>
  <si>
    <t>Bank Service Charges</t>
  </si>
  <si>
    <t>01-01-1305</t>
  </si>
  <si>
    <t>Other</t>
  </si>
  <si>
    <t>Development, Protocol, &amp; Partnerships</t>
  </si>
  <si>
    <t>04</t>
  </si>
  <si>
    <t>01-04-1202</t>
  </si>
  <si>
    <t>Infrastructure-Hosted Services</t>
  </si>
  <si>
    <t>05</t>
  </si>
  <si>
    <t>01-05-1202</t>
  </si>
  <si>
    <t>Protocol-Hosted Services</t>
  </si>
  <si>
    <t>Grants</t>
  </si>
  <si>
    <t>01-04-1502</t>
  </si>
  <si>
    <t>Infrasttructure-Grants</t>
  </si>
  <si>
    <t>01-05-1502</t>
  </si>
  <si>
    <t>Protocol-Grants</t>
  </si>
  <si>
    <t>Partnerships</t>
  </si>
  <si>
    <t>Marketing, Travel &amp; Other</t>
  </si>
  <si>
    <t>02</t>
  </si>
  <si>
    <t>Travel</t>
  </si>
  <si>
    <t>01-02-1400</t>
  </si>
  <si>
    <t>Conference Attendance</t>
  </si>
  <si>
    <t>01-02-1000</t>
  </si>
  <si>
    <t>Travel-Flights</t>
  </si>
  <si>
    <t>01-02-1001</t>
  </si>
  <si>
    <t>Travel-Hotels</t>
  </si>
  <si>
    <t>01-02-1002</t>
  </si>
  <si>
    <t>Travel-Meals &amp; Entertainment</t>
  </si>
  <si>
    <t>01-02-1003</t>
  </si>
  <si>
    <t>Travel-Transportation</t>
  </si>
  <si>
    <t>01-02-1004</t>
  </si>
  <si>
    <t>Travel-Other</t>
  </si>
  <si>
    <t>Marketing</t>
  </si>
  <si>
    <t>01-02-1401</t>
  </si>
  <si>
    <t>01-02-1405</t>
  </si>
  <si>
    <t>Website</t>
  </si>
  <si>
    <t>01-02-1406</t>
  </si>
  <si>
    <t>Presentations, logos, other</t>
  </si>
  <si>
    <t>ETC Summit</t>
  </si>
  <si>
    <t>08</t>
  </si>
  <si>
    <t>01-08-1400</t>
  </si>
  <si>
    <t>Conference Center</t>
  </si>
  <si>
    <t>01-08-1403</t>
  </si>
  <si>
    <t>Conference Materials/Swag</t>
  </si>
  <si>
    <t>01-08-1000</t>
  </si>
  <si>
    <t>01-08-1002</t>
  </si>
  <si>
    <t>Food &amp; Entertainment</t>
  </si>
  <si>
    <t>01-08-1407</t>
  </si>
  <si>
    <t>Total Expenses</t>
  </si>
  <si>
    <t>Net income</t>
  </si>
  <si>
    <t>Other Contributions</t>
  </si>
  <si>
    <t>General &amp; Admin</t>
  </si>
  <si>
    <t>Ecosystem &amp; Technical</t>
  </si>
  <si>
    <t>Protocol</t>
  </si>
  <si>
    <t>Website, presentations, logos, etc</t>
  </si>
  <si>
    <t>Travel, Food &amp; Entertainment</t>
  </si>
  <si>
    <t>Grand Total</t>
  </si>
  <si>
    <t>Cloud &amp; Subscription Services</t>
  </si>
  <si>
    <t>Accounting Software</t>
  </si>
  <si>
    <t>Expensify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</si>
</sst>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4" x14ac:knownFonts="1">
    <font>
      <sz val="11"/>
      <color theme="1"/>
      <name val="Calibri"/>
      <family val="2"/>
      <scheme val="minor"/>
    </font>
    <font>
      <sz val="11"/>
      <color theme="1"/>
      <name val="Calibri"/>
      <family val="2"/>
      <scheme val="minor"/>
    </font>
    <font>
      <sz val="10"/>
      <color theme="1"/>
      <name val="Open Sans"/>
      <family val="2"/>
    </font>
    <font>
      <b/>
      <sz val="10"/>
      <color theme="1"/>
      <name val="Open Sans"/>
      <family val="2"/>
    </font>
    <font>
      <sz val="10"/>
      <name val="Open Sans"/>
      <family val="2"/>
    </font>
    <font>
      <sz val="10"/>
      <color theme="0"/>
      <name val="Open Sans"/>
      <family val="2"/>
    </font>
    <font>
      <b/>
      <sz val="10"/>
      <color theme="0"/>
      <name val="Open Sans"/>
      <family val="2"/>
    </font>
    <font>
      <b/>
      <sz val="10"/>
      <name val="Open Sans"/>
      <family val="2"/>
    </font>
    <font>
      <sz val="10"/>
      <color rgb="FFF3F3F4"/>
      <name val="Open Sans"/>
      <family val="2"/>
    </font>
    <font>
      <b/>
      <sz val="10"/>
      <color rgb="FFF3F3F4"/>
      <name val="Open Sans"/>
      <family val="2"/>
    </font>
    <font>
      <sz val="11"/>
      <color theme="1"/>
      <name val="Open Sans"/>
      <family val="2"/>
    </font>
    <font>
      <i/>
      <sz val="10"/>
      <name val="Open Sans"/>
      <family val="2"/>
    </font>
    <font>
      <i/>
      <sz val="10"/>
      <color theme="1"/>
      <name val="Open Sans"/>
      <family val="2"/>
    </font>
    <font>
      <b/>
      <i/>
      <sz val="10"/>
      <color theme="1"/>
      <name val="Open Sans"/>
      <family val="2"/>
    </font>
  </fonts>
  <fills count="10">
    <fill>
      <patternFill patternType="none"/>
    </fill>
    <fill>
      <patternFill patternType="gray125"/>
    </fill>
    <fill>
      <patternFill patternType="solid">
        <fgColor theme="4" tint="-0.499984740745262"/>
        <bgColor indexed="64"/>
      </patternFill>
    </fill>
    <fill>
      <patternFill patternType="solid">
        <fgColor rgb="FF66FFFF"/>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499984740745262"/>
        <bgColor indexed="64"/>
      </patternFill>
    </fill>
    <fill>
      <patternFill patternType="solid">
        <fgColor rgb="FF00994D"/>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0" fontId="2" fillId="2" borderId="0" xfId="0" applyFont="1" applyFill="1"/>
    <xf numFmtId="0" fontId="4" fillId="0" borderId="0" xfId="0" applyFont="1"/>
    <xf numFmtId="0" fontId="5" fillId="0" borderId="0" xfId="0" applyFont="1"/>
    <xf numFmtId="0" fontId="6" fillId="2" borderId="1" xfId="0" applyFont="1" applyFill="1" applyBorder="1"/>
    <xf numFmtId="0" fontId="5" fillId="2" borderId="2" xfId="0" applyFont="1" applyFill="1" applyBorder="1"/>
    <xf numFmtId="17" fontId="6" fillId="2" borderId="2" xfId="0" applyNumberFormat="1" applyFont="1" applyFill="1" applyBorder="1"/>
    <xf numFmtId="17" fontId="6" fillId="2" borderId="3" xfId="0" applyNumberFormat="1" applyFont="1" applyFill="1" applyBorder="1"/>
    <xf numFmtId="0" fontId="7" fillId="3" borderId="3" xfId="0" applyFont="1" applyFill="1" applyBorder="1" applyAlignment="1">
      <alignment horizontal="center"/>
    </xf>
    <xf numFmtId="0" fontId="8" fillId="4" borderId="0" xfId="0" applyFont="1" applyFill="1"/>
    <xf numFmtId="0" fontId="9" fillId="4" borderId="4" xfId="0" applyFont="1" applyFill="1" applyBorder="1"/>
    <xf numFmtId="17" fontId="9" fillId="4" borderId="0" xfId="0" applyNumberFormat="1" applyFont="1" applyFill="1"/>
    <xf numFmtId="0" fontId="7" fillId="3" borderId="5" xfId="0" applyFont="1" applyFill="1" applyBorder="1"/>
    <xf numFmtId="0" fontId="3" fillId="0" borderId="4" xfId="0" applyFont="1" applyBorder="1"/>
    <xf numFmtId="0" fontId="4" fillId="4" borderId="0" xfId="0" applyFont="1" applyFill="1"/>
    <xf numFmtId="0" fontId="4" fillId="4" borderId="0" xfId="0" quotePrefix="1" applyFont="1" applyFill="1"/>
    <xf numFmtId="0" fontId="10" fillId="0" borderId="0" xfId="0" applyFont="1"/>
    <xf numFmtId="0" fontId="11" fillId="4" borderId="4" xfId="0" applyFont="1" applyFill="1" applyBorder="1"/>
    <xf numFmtId="164" fontId="2" fillId="0" borderId="0" xfId="1" applyNumberFormat="1" applyFont="1" applyBorder="1"/>
    <xf numFmtId="164" fontId="7" fillId="3" borderId="5" xfId="0" applyNumberFormat="1" applyFont="1" applyFill="1" applyBorder="1"/>
    <xf numFmtId="0" fontId="6" fillId="5" borderId="6" xfId="0" applyFont="1" applyFill="1" applyBorder="1"/>
    <xf numFmtId="0" fontId="6" fillId="5" borderId="7" xfId="0" applyFont="1" applyFill="1" applyBorder="1"/>
    <xf numFmtId="164" fontId="6" fillId="5" borderId="7" xfId="0" applyNumberFormat="1" applyFont="1" applyFill="1" applyBorder="1"/>
    <xf numFmtId="164" fontId="3" fillId="3" borderId="8" xfId="1" applyNumberFormat="1" applyFont="1" applyFill="1" applyBorder="1"/>
    <xf numFmtId="0" fontId="4" fillId="0" borderId="4" xfId="0" applyFont="1" applyBorder="1"/>
    <xf numFmtId="0" fontId="3" fillId="3" borderId="5" xfId="0" applyFont="1" applyFill="1" applyBorder="1"/>
    <xf numFmtId="0" fontId="12" fillId="0" borderId="4" xfId="0" applyFont="1" applyBorder="1"/>
    <xf numFmtId="164" fontId="3" fillId="3" borderId="5" xfId="1" applyNumberFormat="1" applyFont="1" applyFill="1" applyBorder="1"/>
    <xf numFmtId="0" fontId="13" fillId="6" borderId="6" xfId="0" applyFont="1" applyFill="1" applyBorder="1"/>
    <xf numFmtId="0" fontId="2" fillId="6" borderId="7" xfId="0" applyFont="1" applyFill="1" applyBorder="1"/>
    <xf numFmtId="164" fontId="3" fillId="6" borderId="7" xfId="1" applyNumberFormat="1" applyFont="1" applyFill="1" applyBorder="1"/>
    <xf numFmtId="0" fontId="2" fillId="3" borderId="5" xfId="0" applyFont="1" applyFill="1" applyBorder="1"/>
    <xf numFmtId="9" fontId="2" fillId="0" borderId="9" xfId="0" applyNumberFormat="1" applyFont="1" applyBorder="1"/>
    <xf numFmtId="0" fontId="12" fillId="0" borderId="10" xfId="0" applyFont="1" applyBorder="1"/>
    <xf numFmtId="0" fontId="2" fillId="0" borderId="11" xfId="0" applyFont="1" applyBorder="1"/>
    <xf numFmtId="164" fontId="2" fillId="0" borderId="11" xfId="1" applyNumberFormat="1" applyFont="1" applyBorder="1"/>
    <xf numFmtId="164" fontId="3" fillId="3" borderId="12" xfId="1" applyNumberFormat="1" applyFont="1" applyFill="1" applyBorder="1"/>
    <xf numFmtId="0" fontId="2" fillId="0" borderId="4" xfId="0" applyFont="1" applyBorder="1"/>
    <xf numFmtId="0" fontId="2" fillId="0" borderId="10" xfId="0" applyFont="1" applyBorder="1"/>
    <xf numFmtId="0" fontId="2" fillId="3" borderId="12" xfId="0" applyFont="1" applyFill="1" applyBorder="1"/>
    <xf numFmtId="164" fontId="3" fillId="3" borderId="8" xfId="0" applyNumberFormat="1" applyFont="1" applyFill="1" applyBorder="1"/>
    <xf numFmtId="164" fontId="2" fillId="0" borderId="0" xfId="0" applyNumberFormat="1" applyFont="1"/>
    <xf numFmtId="17" fontId="7" fillId="4" borderId="0" xfId="0" applyNumberFormat="1" applyFont="1" applyFill="1"/>
    <xf numFmtId="0" fontId="12" fillId="7" borderId="4" xfId="0" applyFont="1" applyFill="1" applyBorder="1"/>
    <xf numFmtId="164" fontId="3" fillId="3" borderId="5" xfId="0" applyNumberFormat="1" applyFont="1" applyFill="1" applyBorder="1"/>
    <xf numFmtId="0" fontId="6" fillId="8" borderId="1" xfId="0" applyFont="1" applyFill="1" applyBorder="1"/>
    <xf numFmtId="0" fontId="5" fillId="8" borderId="2" xfId="0" applyFont="1" applyFill="1" applyBorder="1"/>
    <xf numFmtId="17" fontId="6" fillId="8" borderId="2" xfId="0" applyNumberFormat="1" applyFont="1" applyFill="1" applyBorder="1"/>
    <xf numFmtId="17" fontId="6" fillId="8" borderId="3" xfId="0" applyNumberFormat="1" applyFont="1" applyFill="1" applyBorder="1"/>
    <xf numFmtId="0" fontId="6" fillId="9" borderId="1" xfId="0" applyFont="1" applyFill="1" applyBorder="1"/>
    <xf numFmtId="0" fontId="5" fillId="9" borderId="2" xfId="0" applyFont="1" applyFill="1" applyBorder="1"/>
    <xf numFmtId="17" fontId="6" fillId="9" borderId="2" xfId="0" applyNumberFormat="1" applyFont="1" applyFill="1" applyBorder="1"/>
    <xf numFmtId="17" fontId="6" fillId="9" borderId="3" xfId="0" applyNumberFormat="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0099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75606</xdr:rowOff>
    </xdr:to>
    <xdr:pic>
      <xdr:nvPicPr>
        <xdr:cNvPr id="2" name="Graphic 1">
          <a:extLst>
            <a:ext uri="{FF2B5EF4-FFF2-40B4-BE49-F238E27FC236}">
              <a16:creationId xmlns:a16="http://schemas.microsoft.com/office/drawing/2014/main" id="{521E75B1-F923-48FF-91F1-2B77447B5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24475" y="85726"/>
          <a:ext cx="1743075" cy="980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budget/Draft%202020%20budget%20File%20Feb%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Crisis%20Care%20Network%20Exhibits%20v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ProxyProposals.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Jackpotjoy%20Link%20Building%20Project%20Plan%202011-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johnson/Desktop/Capcoal/Cap%20OC%20Weekly%20Review%20File%20RF%20Updated%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ounting/Accounting%20and%20Reports/Monthend/2015/09%20September/Monthend/KSA%20Reporting/2015%20Budget%20Model-%20Sept%20v4-Revised%20Budget%20v53-cle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Monthly%20planning%20and%20campaign%20management%20budget%20-%20April%20-%20March%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Documents%20and%20Settings/michaelm.LONDON/Local%20Settings/Temporary%20Internet%20Files/Content.Outlook/AEVYCW7A/Bingo%20Q2fc%200809"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ocmotive\Analysis\Models\FF.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SHBOARD\NBC%20PR%20Dashboard%20V6%207J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Budget Summary"/>
      <sheetName val="Summary by Department &amp; Categor"/>
      <sheetName val="2020 Budget Expenses Model"/>
      <sheetName val="Sheet3"/>
      <sheetName val="Summary for Presentation"/>
      <sheetName val="Back up ---&gt;"/>
      <sheetName val="Grant Budget"/>
      <sheetName val="Travel Budget"/>
      <sheetName val="Balance Sheet"/>
      <sheetName val="Cash-Flow"/>
      <sheetName val="P&amp;L "/>
      <sheetName val="Financial Position"/>
      <sheetName val="Income Scenarios"/>
      <sheetName val="Highlevel Master COA"/>
      <sheetName val="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FDD7-CADA-4967-9C72-59E56B11A98A}">
  <dimension ref="A1:V357"/>
  <sheetViews>
    <sheetView showGridLines="0" tabSelected="1" topLeftCell="F34" workbookViewId="0">
      <selection activeCell="G42" sqref="G42"/>
    </sheetView>
  </sheetViews>
  <sheetFormatPr defaultRowHeight="16.5" x14ac:dyDescent="0.3"/>
  <cols>
    <col min="1" max="1" width="18.7109375" style="18" hidden="1" customWidth="1"/>
    <col min="2" max="2" width="13.5703125" style="18" hidden="1" customWidth="1"/>
    <col min="3" max="5" width="0" style="18" hidden="1" customWidth="1"/>
    <col min="6" max="6" width="12" style="18" customWidth="1"/>
    <col min="7" max="7" width="68.42578125" style="18" customWidth="1"/>
    <col min="8" max="8" width="9.140625" style="18"/>
    <col min="9" max="20" width="15.140625" style="18" customWidth="1"/>
    <col min="21" max="21" width="16.42578125" style="18" customWidth="1"/>
    <col min="22" max="22" width="9.5703125" style="18" bestFit="1" customWidth="1"/>
    <col min="23" max="16384" width="9.140625" style="18"/>
  </cols>
  <sheetData>
    <row r="1" spans="1:21" s="1" customFormat="1" ht="15" x14ac:dyDescent="0.3">
      <c r="G1" s="2" t="s">
        <v>0</v>
      </c>
      <c r="H1" s="1" t="s">
        <v>1</v>
      </c>
    </row>
    <row r="3" spans="1:21" s="1" customFormat="1" ht="15" x14ac:dyDescent="0.3">
      <c r="G3" s="2"/>
      <c r="H3" s="2"/>
      <c r="I3" s="2"/>
      <c r="J3" s="2"/>
      <c r="K3" s="2"/>
      <c r="L3" s="2"/>
      <c r="M3" s="2"/>
      <c r="N3" s="2"/>
      <c r="O3" s="2"/>
      <c r="P3" s="2"/>
      <c r="Q3" s="2"/>
      <c r="R3" s="2"/>
      <c r="S3" s="2"/>
      <c r="T3" s="2"/>
      <c r="U3" s="2"/>
    </row>
    <row r="5" spans="1:21" s="1" customFormat="1" ht="15" x14ac:dyDescent="0.3">
      <c r="G5" s="1" t="s">
        <v>2</v>
      </c>
    </row>
    <row r="6" spans="1:21" s="1" customFormat="1" ht="15" x14ac:dyDescent="0.3">
      <c r="E6" s="3"/>
      <c r="I6" s="1" t="s">
        <v>3</v>
      </c>
      <c r="J6" s="1" t="s">
        <v>4</v>
      </c>
      <c r="K6" s="1" t="s">
        <v>5</v>
      </c>
      <c r="L6" s="1" t="s">
        <v>6</v>
      </c>
      <c r="M6" s="1" t="s">
        <v>7</v>
      </c>
      <c r="N6" s="1" t="s">
        <v>8</v>
      </c>
      <c r="O6" s="1" t="s">
        <v>9</v>
      </c>
      <c r="P6" s="1" t="s">
        <v>10</v>
      </c>
      <c r="Q6" s="1" t="s">
        <v>11</v>
      </c>
      <c r="R6" s="1" t="s">
        <v>12</v>
      </c>
      <c r="S6" s="1" t="s">
        <v>13</v>
      </c>
      <c r="T6" s="1" t="s">
        <v>14</v>
      </c>
    </row>
    <row r="7" spans="1:21" s="5" customFormat="1" ht="15" x14ac:dyDescent="0.3">
      <c r="A7" s="4" t="s">
        <v>15</v>
      </c>
      <c r="B7" s="4" t="s">
        <v>16</v>
      </c>
      <c r="C7" s="4"/>
      <c r="D7" s="4"/>
      <c r="E7" s="4"/>
      <c r="G7" s="51" t="s">
        <v>17</v>
      </c>
      <c r="H7" s="52"/>
      <c r="I7" s="53">
        <v>43831</v>
      </c>
      <c r="J7" s="53">
        <v>43862</v>
      </c>
      <c r="K7" s="53">
        <v>43891</v>
      </c>
      <c r="L7" s="53">
        <v>43922</v>
      </c>
      <c r="M7" s="53">
        <v>43952</v>
      </c>
      <c r="N7" s="53">
        <v>43983</v>
      </c>
      <c r="O7" s="53">
        <v>44013</v>
      </c>
      <c r="P7" s="53">
        <v>44044</v>
      </c>
      <c r="Q7" s="53">
        <v>44075</v>
      </c>
      <c r="R7" s="53">
        <v>44105</v>
      </c>
      <c r="S7" s="53">
        <v>44136</v>
      </c>
      <c r="T7" s="54">
        <v>44166</v>
      </c>
      <c r="U7" s="10" t="s">
        <v>18</v>
      </c>
    </row>
    <row r="8" spans="1:21" s="11" customFormat="1" ht="15" x14ac:dyDescent="0.3">
      <c r="G8" s="12"/>
      <c r="I8" s="13"/>
      <c r="J8" s="13"/>
      <c r="K8" s="13"/>
      <c r="L8" s="13"/>
      <c r="M8" s="13"/>
      <c r="N8" s="13"/>
      <c r="O8" s="13"/>
      <c r="P8" s="13"/>
      <c r="Q8" s="13"/>
      <c r="R8" s="13"/>
      <c r="S8" s="13"/>
      <c r="T8" s="13"/>
      <c r="U8" s="14"/>
    </row>
    <row r="9" spans="1:21" s="11" customFormat="1" ht="15" x14ac:dyDescent="0.3">
      <c r="G9" s="15" t="s">
        <v>19</v>
      </c>
      <c r="I9" s="13"/>
      <c r="J9" s="13"/>
      <c r="K9" s="13"/>
      <c r="L9" s="13"/>
      <c r="M9" s="13"/>
      <c r="N9" s="13"/>
      <c r="O9" s="13"/>
      <c r="P9" s="13"/>
      <c r="Q9" s="13"/>
      <c r="R9" s="13"/>
      <c r="S9" s="13"/>
      <c r="T9" s="13"/>
      <c r="U9" s="14"/>
    </row>
    <row r="10" spans="1:21" s="16" customFormat="1" x14ac:dyDescent="0.3">
      <c r="A10" s="16">
        <v>9</v>
      </c>
      <c r="B10" s="17" t="s">
        <v>20</v>
      </c>
      <c r="C10" s="16" t="str">
        <f>CONCATENATE(B10,A10)</f>
        <v>009</v>
      </c>
      <c r="D10" s="16" t="s">
        <v>21</v>
      </c>
      <c r="E10" s="18" t="s">
        <v>22</v>
      </c>
      <c r="G10" s="19" t="s">
        <v>23</v>
      </c>
      <c r="I10" s="20">
        <v>44160.05</v>
      </c>
      <c r="J10" s="20">
        <v>62579.750000000007</v>
      </c>
      <c r="K10" s="20">
        <v>62579.750000000007</v>
      </c>
      <c r="L10" s="20">
        <v>44160.05</v>
      </c>
      <c r="M10" s="20">
        <v>44160.05</v>
      </c>
      <c r="N10" s="20">
        <v>44160.05</v>
      </c>
      <c r="O10" s="20">
        <v>44160.05</v>
      </c>
      <c r="P10" s="20">
        <v>44160.05</v>
      </c>
      <c r="Q10" s="20">
        <v>44160.05</v>
      </c>
      <c r="R10" s="20">
        <v>44160.05</v>
      </c>
      <c r="S10" s="20">
        <v>44160.05</v>
      </c>
      <c r="T10" s="20">
        <v>44160.05</v>
      </c>
      <c r="U10" s="21">
        <f>SUM(I10:T10)</f>
        <v>566760</v>
      </c>
    </row>
    <row r="11" spans="1:21" s="16" customFormat="1" x14ac:dyDescent="0.3">
      <c r="A11" s="16">
        <v>9</v>
      </c>
      <c r="B11" s="17" t="s">
        <v>20</v>
      </c>
      <c r="C11" s="16" t="str">
        <f t="shared" ref="C11:C58" si="0">CONCATENATE(B11,A11)</f>
        <v>009</v>
      </c>
      <c r="D11" s="16" t="s">
        <v>21</v>
      </c>
      <c r="E11" s="18" t="s">
        <v>24</v>
      </c>
      <c r="G11" s="19" t="s">
        <v>25</v>
      </c>
      <c r="I11" s="20"/>
      <c r="J11" s="20"/>
      <c r="K11" s="20"/>
      <c r="L11" s="20"/>
      <c r="M11" s="20"/>
      <c r="N11" s="20"/>
      <c r="O11" s="20"/>
      <c r="P11" s="20"/>
      <c r="Q11" s="20"/>
      <c r="R11" s="20"/>
      <c r="S11" s="20"/>
      <c r="T11" s="20"/>
      <c r="U11" s="21">
        <f t="shared" ref="U11:U14" si="1">SUM(I11:T11)</f>
        <v>0</v>
      </c>
    </row>
    <row r="12" spans="1:21" s="16" customFormat="1" x14ac:dyDescent="0.3">
      <c r="A12" s="16">
        <v>9</v>
      </c>
      <c r="B12" s="17" t="s">
        <v>20</v>
      </c>
      <c r="C12" s="16" t="str">
        <f t="shared" si="0"/>
        <v>009</v>
      </c>
      <c r="D12" s="16" t="s">
        <v>21</v>
      </c>
      <c r="E12" s="18" t="s">
        <v>26</v>
      </c>
      <c r="G12" s="19" t="s">
        <v>27</v>
      </c>
      <c r="I12" s="20"/>
      <c r="J12" s="20"/>
      <c r="K12" s="20"/>
      <c r="L12" s="20"/>
      <c r="M12" s="20"/>
      <c r="N12" s="20"/>
      <c r="O12" s="20"/>
      <c r="P12" s="20"/>
      <c r="Q12" s="20"/>
      <c r="R12" s="20"/>
      <c r="S12" s="20"/>
      <c r="T12" s="20"/>
      <c r="U12" s="21">
        <f t="shared" si="1"/>
        <v>0</v>
      </c>
    </row>
    <row r="13" spans="1:21" s="4" customFormat="1" x14ac:dyDescent="0.3">
      <c r="A13" s="16">
        <v>9</v>
      </c>
      <c r="B13" s="17" t="s">
        <v>20</v>
      </c>
      <c r="C13" s="16" t="str">
        <f t="shared" si="0"/>
        <v>009</v>
      </c>
      <c r="D13" s="16" t="s">
        <v>21</v>
      </c>
      <c r="E13" s="18" t="s">
        <v>28</v>
      </c>
      <c r="G13" s="19" t="s">
        <v>29</v>
      </c>
      <c r="I13" s="20"/>
      <c r="J13" s="20"/>
      <c r="K13" s="20"/>
      <c r="L13" s="20"/>
      <c r="M13" s="20"/>
      <c r="N13" s="20"/>
      <c r="O13" s="20"/>
      <c r="P13" s="20"/>
      <c r="Q13" s="20"/>
      <c r="R13" s="20"/>
      <c r="S13" s="20"/>
      <c r="T13" s="20"/>
      <c r="U13" s="21">
        <f t="shared" si="1"/>
        <v>0</v>
      </c>
    </row>
    <row r="14" spans="1:21" s="4" customFormat="1" x14ac:dyDescent="0.3">
      <c r="A14" s="16">
        <v>9</v>
      </c>
      <c r="B14" s="17" t="s">
        <v>20</v>
      </c>
      <c r="C14" s="16" t="str">
        <f t="shared" si="0"/>
        <v>009</v>
      </c>
      <c r="D14" s="16" t="s">
        <v>21</v>
      </c>
      <c r="E14" s="18" t="s">
        <v>30</v>
      </c>
      <c r="G14" s="19" t="s">
        <v>31</v>
      </c>
      <c r="U14" s="21">
        <f t="shared" si="1"/>
        <v>0</v>
      </c>
    </row>
    <row r="15" spans="1:21" s="4" customFormat="1" ht="15.75" thickBot="1" x14ac:dyDescent="0.35">
      <c r="A15" s="16"/>
      <c r="B15" s="16"/>
      <c r="C15" s="16" t="str">
        <f t="shared" si="0"/>
        <v/>
      </c>
      <c r="D15" s="16"/>
      <c r="E15" s="16"/>
      <c r="G15" s="22" t="s">
        <v>32</v>
      </c>
      <c r="H15" s="23"/>
      <c r="I15" s="24">
        <f>SUM(I10:I14)</f>
        <v>44160.05</v>
      </c>
      <c r="J15" s="24">
        <f t="shared" ref="J15:T15" si="2">SUM(J10:J14)</f>
        <v>62579.750000000007</v>
      </c>
      <c r="K15" s="24">
        <f t="shared" si="2"/>
        <v>62579.750000000007</v>
      </c>
      <c r="L15" s="24">
        <f t="shared" si="2"/>
        <v>44160.05</v>
      </c>
      <c r="M15" s="24">
        <f t="shared" si="2"/>
        <v>44160.05</v>
      </c>
      <c r="N15" s="24">
        <f t="shared" si="2"/>
        <v>44160.05</v>
      </c>
      <c r="O15" s="24">
        <f t="shared" si="2"/>
        <v>44160.05</v>
      </c>
      <c r="P15" s="24">
        <f t="shared" si="2"/>
        <v>44160.05</v>
      </c>
      <c r="Q15" s="24">
        <f t="shared" si="2"/>
        <v>44160.05</v>
      </c>
      <c r="R15" s="24">
        <f t="shared" si="2"/>
        <v>44160.05</v>
      </c>
      <c r="S15" s="24">
        <f t="shared" si="2"/>
        <v>44160.05</v>
      </c>
      <c r="T15" s="24">
        <f t="shared" si="2"/>
        <v>44160.05</v>
      </c>
      <c r="U15" s="25">
        <f>SUM(U10:U14)</f>
        <v>566760</v>
      </c>
    </row>
    <row r="16" spans="1:21" s="4" customFormat="1" ht="15.75" thickTop="1" x14ac:dyDescent="0.3">
      <c r="A16" s="16"/>
      <c r="B16" s="16"/>
      <c r="C16" s="16" t="str">
        <f t="shared" si="0"/>
        <v/>
      </c>
      <c r="D16" s="16"/>
      <c r="E16" s="16"/>
      <c r="G16" s="26"/>
      <c r="U16" s="14"/>
    </row>
    <row r="17" spans="1:21" s="1" customFormat="1" ht="15" x14ac:dyDescent="0.3">
      <c r="A17" s="16"/>
      <c r="B17" s="16"/>
      <c r="C17" s="16" t="str">
        <f t="shared" si="0"/>
        <v/>
      </c>
      <c r="D17" s="16"/>
      <c r="E17" s="16"/>
      <c r="G17" s="15" t="s">
        <v>33</v>
      </c>
      <c r="U17" s="27"/>
    </row>
    <row r="18" spans="1:21" s="1" customFormat="1" x14ac:dyDescent="0.3">
      <c r="A18" s="16">
        <v>2</v>
      </c>
      <c r="B18" s="17" t="s">
        <v>34</v>
      </c>
      <c r="C18" s="16" t="str">
        <f t="shared" si="0"/>
        <v>012</v>
      </c>
      <c r="D18" s="16" t="s">
        <v>35</v>
      </c>
      <c r="E18" s="18" t="s">
        <v>36</v>
      </c>
      <c r="G18" s="28" t="s">
        <v>37</v>
      </c>
      <c r="I18" s="20">
        <f>200000/12</f>
        <v>16666.666666666668</v>
      </c>
      <c r="J18" s="20">
        <f t="shared" ref="J18:T18" si="3">200000/12</f>
        <v>16666.666666666668</v>
      </c>
      <c r="K18" s="20">
        <f t="shared" si="3"/>
        <v>16666.666666666668</v>
      </c>
      <c r="L18" s="20">
        <f t="shared" si="3"/>
        <v>16666.666666666668</v>
      </c>
      <c r="M18" s="20">
        <f t="shared" si="3"/>
        <v>16666.666666666668</v>
      </c>
      <c r="N18" s="20">
        <f t="shared" si="3"/>
        <v>16666.666666666668</v>
      </c>
      <c r="O18" s="20">
        <f t="shared" si="3"/>
        <v>16666.666666666668</v>
      </c>
      <c r="P18" s="20">
        <f t="shared" si="3"/>
        <v>16666.666666666668</v>
      </c>
      <c r="Q18" s="20">
        <f t="shared" si="3"/>
        <v>16666.666666666668</v>
      </c>
      <c r="R18" s="20">
        <f t="shared" si="3"/>
        <v>16666.666666666668</v>
      </c>
      <c r="S18" s="20">
        <f t="shared" si="3"/>
        <v>16666.666666666668</v>
      </c>
      <c r="T18" s="20">
        <f t="shared" si="3"/>
        <v>16666.666666666668</v>
      </c>
      <c r="U18" s="29">
        <f>SUM(I18:T18)</f>
        <v>199999.99999999997</v>
      </c>
    </row>
    <row r="19" spans="1:21" s="1" customFormat="1" x14ac:dyDescent="0.3">
      <c r="A19" s="16">
        <v>2</v>
      </c>
      <c r="B19" s="17" t="s">
        <v>38</v>
      </c>
      <c r="C19" s="16" t="str">
        <f t="shared" si="0"/>
        <v>032</v>
      </c>
      <c r="D19" s="16" t="s">
        <v>35</v>
      </c>
      <c r="E19" s="18" t="s">
        <v>39</v>
      </c>
      <c r="G19" s="28" t="s">
        <v>40</v>
      </c>
      <c r="I19" s="20">
        <f>10000</f>
        <v>10000</v>
      </c>
      <c r="J19" s="20">
        <f>10000</f>
        <v>10000</v>
      </c>
      <c r="K19" s="20">
        <f>10000</f>
        <v>10000</v>
      </c>
      <c r="L19" s="20">
        <f>10000</f>
        <v>10000</v>
      </c>
      <c r="M19" s="20">
        <f>10000</f>
        <v>10000</v>
      </c>
      <c r="N19" s="20">
        <f>10000</f>
        <v>10000</v>
      </c>
      <c r="O19" s="20">
        <f>10000</f>
        <v>10000</v>
      </c>
      <c r="P19" s="20">
        <f>10000</f>
        <v>10000</v>
      </c>
      <c r="Q19" s="20">
        <f>10000</f>
        <v>10000</v>
      </c>
      <c r="R19" s="20">
        <f>10000</f>
        <v>10000</v>
      </c>
      <c r="S19" s="20">
        <f>10000</f>
        <v>10000</v>
      </c>
      <c r="T19" s="20">
        <f>10000</f>
        <v>10000</v>
      </c>
      <c r="U19" s="29">
        <f>SUM(I19:T19)</f>
        <v>120000</v>
      </c>
    </row>
    <row r="20" spans="1:21" s="1" customFormat="1" x14ac:dyDescent="0.3">
      <c r="A20" s="16">
        <v>2</v>
      </c>
      <c r="B20" s="17" t="s">
        <v>41</v>
      </c>
      <c r="C20" s="16" t="str">
        <f t="shared" si="0"/>
        <v>072</v>
      </c>
      <c r="D20" s="16" t="s">
        <v>35</v>
      </c>
      <c r="E20" s="18" t="s">
        <v>42</v>
      </c>
      <c r="G20" s="28" t="s">
        <v>43</v>
      </c>
      <c r="I20" s="20">
        <f>20*65*4</f>
        <v>5200</v>
      </c>
      <c r="J20" s="20">
        <f>20*65*4</f>
        <v>5200</v>
      </c>
      <c r="K20" s="20">
        <f>20*65*4</f>
        <v>5200</v>
      </c>
      <c r="L20" s="20">
        <f>20*65*4</f>
        <v>5200</v>
      </c>
      <c r="M20" s="20">
        <f t="shared" ref="M20:T20" si="4">20*65*4</f>
        <v>5200</v>
      </c>
      <c r="N20" s="20">
        <f t="shared" si="4"/>
        <v>5200</v>
      </c>
      <c r="O20" s="20">
        <f t="shared" si="4"/>
        <v>5200</v>
      </c>
      <c r="P20" s="20">
        <f t="shared" si="4"/>
        <v>5200</v>
      </c>
      <c r="Q20" s="20">
        <f t="shared" si="4"/>
        <v>5200</v>
      </c>
      <c r="R20" s="20">
        <f t="shared" si="4"/>
        <v>5200</v>
      </c>
      <c r="S20" s="20">
        <f t="shared" si="4"/>
        <v>5200</v>
      </c>
      <c r="T20" s="20">
        <f t="shared" si="4"/>
        <v>5200</v>
      </c>
      <c r="U20" s="29">
        <f>SUM(I20:T20)</f>
        <v>62400</v>
      </c>
    </row>
    <row r="21" spans="1:21" s="1" customFormat="1" ht="15" x14ac:dyDescent="0.3">
      <c r="A21" s="16">
        <v>2</v>
      </c>
      <c r="B21" s="16"/>
      <c r="C21" s="16" t="str">
        <f t="shared" si="0"/>
        <v>2</v>
      </c>
      <c r="D21" s="16" t="s">
        <v>35</v>
      </c>
      <c r="E21" s="16"/>
      <c r="G21" s="28" t="s">
        <v>44</v>
      </c>
      <c r="I21" s="20"/>
      <c r="J21" s="20"/>
      <c r="K21" s="20"/>
      <c r="L21" s="20"/>
      <c r="M21" s="20"/>
      <c r="N21" s="20"/>
      <c r="O21" s="20"/>
      <c r="P21" s="20"/>
      <c r="Q21" s="20"/>
      <c r="R21" s="20"/>
      <c r="S21" s="20"/>
      <c r="T21" s="20"/>
      <c r="U21" s="29">
        <f>SUM(I21:T21)</f>
        <v>0</v>
      </c>
    </row>
    <row r="22" spans="1:21" s="1" customFormat="1" ht="15.75" thickBot="1" x14ac:dyDescent="0.35">
      <c r="A22" s="16"/>
      <c r="B22" s="16"/>
      <c r="C22" s="16" t="str">
        <f t="shared" si="0"/>
        <v/>
      </c>
      <c r="D22" s="16"/>
      <c r="E22" s="16"/>
      <c r="G22" s="30" t="s">
        <v>18</v>
      </c>
      <c r="H22" s="31"/>
      <c r="I22" s="32">
        <f>SUM(I18:I21)</f>
        <v>31866.666666666668</v>
      </c>
      <c r="J22" s="32">
        <f t="shared" ref="J22:T22" si="5">SUM(J18:J21)</f>
        <v>31866.666666666668</v>
      </c>
      <c r="K22" s="32">
        <f t="shared" si="5"/>
        <v>31866.666666666668</v>
      </c>
      <c r="L22" s="32">
        <f t="shared" si="5"/>
        <v>31866.666666666668</v>
      </c>
      <c r="M22" s="32">
        <f t="shared" si="5"/>
        <v>31866.666666666668</v>
      </c>
      <c r="N22" s="32">
        <f t="shared" si="5"/>
        <v>31866.666666666668</v>
      </c>
      <c r="O22" s="32">
        <f t="shared" si="5"/>
        <v>31866.666666666668</v>
      </c>
      <c r="P22" s="32">
        <f t="shared" si="5"/>
        <v>31866.666666666668</v>
      </c>
      <c r="Q22" s="32">
        <f t="shared" si="5"/>
        <v>31866.666666666668</v>
      </c>
      <c r="R22" s="32">
        <f t="shared" si="5"/>
        <v>31866.666666666668</v>
      </c>
      <c r="S22" s="32">
        <f t="shared" si="5"/>
        <v>31866.666666666668</v>
      </c>
      <c r="T22" s="32">
        <f t="shared" si="5"/>
        <v>31866.666666666668</v>
      </c>
      <c r="U22" s="25">
        <f>SUM(U18:U21)</f>
        <v>382400</v>
      </c>
    </row>
    <row r="23" spans="1:21" s="1" customFormat="1" ht="15.75" thickTop="1" x14ac:dyDescent="0.3">
      <c r="A23" s="16"/>
      <c r="B23" s="16"/>
      <c r="C23" s="16" t="str">
        <f t="shared" si="0"/>
        <v/>
      </c>
      <c r="D23" s="16"/>
      <c r="E23" s="16"/>
      <c r="G23" s="15" t="s">
        <v>45</v>
      </c>
      <c r="U23" s="33"/>
    </row>
    <row r="24" spans="1:21" s="1" customFormat="1" x14ac:dyDescent="0.3">
      <c r="A24" s="16">
        <v>6</v>
      </c>
      <c r="B24" s="17" t="s">
        <v>41</v>
      </c>
      <c r="C24" s="16" t="str">
        <f t="shared" si="0"/>
        <v>076</v>
      </c>
      <c r="D24" s="16" t="s">
        <v>45</v>
      </c>
      <c r="E24" s="18" t="s">
        <v>46</v>
      </c>
      <c r="G24" s="28" t="s">
        <v>47</v>
      </c>
      <c r="I24" s="20">
        <v>7500</v>
      </c>
      <c r="J24" s="20"/>
      <c r="K24" s="20"/>
      <c r="L24" s="20"/>
      <c r="M24" s="20"/>
      <c r="N24" s="20"/>
      <c r="O24" s="20"/>
      <c r="P24" s="20">
        <v>10000</v>
      </c>
      <c r="Q24" s="20"/>
      <c r="R24" s="20"/>
      <c r="S24" s="20"/>
      <c r="T24" s="20">
        <v>2500</v>
      </c>
      <c r="U24" s="29">
        <f>SUM(I24:T24)</f>
        <v>20000</v>
      </c>
    </row>
    <row r="25" spans="1:21" s="1" customFormat="1" x14ac:dyDescent="0.3">
      <c r="A25" s="16">
        <v>6</v>
      </c>
      <c r="B25" s="17" t="s">
        <v>34</v>
      </c>
      <c r="C25" s="16" t="str">
        <f t="shared" si="0"/>
        <v>016</v>
      </c>
      <c r="D25" s="16" t="s">
        <v>45</v>
      </c>
      <c r="E25" s="18" t="s">
        <v>48</v>
      </c>
      <c r="G25" s="28" t="s">
        <v>49</v>
      </c>
      <c r="I25" s="20"/>
      <c r="J25" s="20"/>
      <c r="K25" s="20"/>
      <c r="L25" s="20"/>
      <c r="M25" s="20"/>
      <c r="N25" s="20"/>
      <c r="O25" s="20"/>
      <c r="P25" s="20"/>
      <c r="Q25" s="20"/>
      <c r="R25" s="20"/>
      <c r="S25" s="20"/>
      <c r="T25" s="20"/>
      <c r="U25" s="29">
        <f>SUM(I25:T25)</f>
        <v>0</v>
      </c>
    </row>
    <row r="26" spans="1:21" s="1" customFormat="1" x14ac:dyDescent="0.3">
      <c r="A26" s="16">
        <v>6</v>
      </c>
      <c r="B26" s="17" t="s">
        <v>34</v>
      </c>
      <c r="C26" s="16" t="str">
        <f t="shared" si="0"/>
        <v>016</v>
      </c>
      <c r="D26" s="16" t="s">
        <v>45</v>
      </c>
      <c r="E26" s="18" t="s">
        <v>48</v>
      </c>
      <c r="G26" s="28" t="s">
        <v>50</v>
      </c>
      <c r="I26" s="20"/>
      <c r="J26" s="20"/>
      <c r="K26" s="20"/>
      <c r="L26" s="20"/>
      <c r="M26" s="20"/>
      <c r="N26" s="20"/>
      <c r="O26" s="20"/>
      <c r="P26" s="20"/>
      <c r="Q26" s="20"/>
      <c r="R26" s="20"/>
      <c r="S26" s="20"/>
      <c r="T26" s="20"/>
      <c r="U26" s="29">
        <f>SUM(I26:T26)</f>
        <v>0</v>
      </c>
    </row>
    <row r="27" spans="1:21" s="1" customFormat="1" x14ac:dyDescent="0.3">
      <c r="A27" s="16">
        <v>6</v>
      </c>
      <c r="B27" s="17" t="s">
        <v>34</v>
      </c>
      <c r="C27" s="16" t="str">
        <f t="shared" si="0"/>
        <v>016</v>
      </c>
      <c r="D27" s="16" t="s">
        <v>45</v>
      </c>
      <c r="E27" s="18" t="s">
        <v>48</v>
      </c>
      <c r="F27" s="34">
        <v>0.1</v>
      </c>
      <c r="G27" s="35" t="str">
        <f>"Contigency"&amp;" "&amp;"at"&amp;" "&amp;(F27*100)&amp;"%"</f>
        <v>Contigency at 10%</v>
      </c>
      <c r="H27" s="36"/>
      <c r="I27" s="37">
        <f>SUM(I24:I26)*$F$27</f>
        <v>750</v>
      </c>
      <c r="J27" s="37">
        <f t="shared" ref="J27:T27" si="6">SUM(J24:J26)*$F$27</f>
        <v>0</v>
      </c>
      <c r="K27" s="37">
        <f t="shared" si="6"/>
        <v>0</v>
      </c>
      <c r="L27" s="37">
        <f t="shared" si="6"/>
        <v>0</v>
      </c>
      <c r="M27" s="37">
        <f t="shared" si="6"/>
        <v>0</v>
      </c>
      <c r="N27" s="37">
        <f t="shared" si="6"/>
        <v>0</v>
      </c>
      <c r="O27" s="37">
        <f t="shared" si="6"/>
        <v>0</v>
      </c>
      <c r="P27" s="37">
        <f t="shared" si="6"/>
        <v>1000</v>
      </c>
      <c r="Q27" s="37">
        <f t="shared" si="6"/>
        <v>0</v>
      </c>
      <c r="R27" s="37">
        <f t="shared" si="6"/>
        <v>0</v>
      </c>
      <c r="S27" s="37">
        <f t="shared" si="6"/>
        <v>0</v>
      </c>
      <c r="T27" s="37">
        <f t="shared" si="6"/>
        <v>250</v>
      </c>
      <c r="U27" s="38">
        <f>SUM(I27:T27)</f>
        <v>2000</v>
      </c>
    </row>
    <row r="28" spans="1:21" s="1" customFormat="1" ht="15.75" thickBot="1" x14ac:dyDescent="0.35">
      <c r="A28" s="16"/>
      <c r="B28" s="16"/>
      <c r="C28" s="16" t="str">
        <f t="shared" si="0"/>
        <v/>
      </c>
      <c r="D28" s="16"/>
      <c r="E28" s="16"/>
      <c r="G28" s="30" t="s">
        <v>18</v>
      </c>
      <c r="H28" s="31"/>
      <c r="I28" s="32">
        <f>SUM(I24:I27)</f>
        <v>8250</v>
      </c>
      <c r="J28" s="32">
        <f t="shared" ref="J28:T28" si="7">SUM(J24:J27)</f>
        <v>0</v>
      </c>
      <c r="K28" s="32">
        <f t="shared" si="7"/>
        <v>0</v>
      </c>
      <c r="L28" s="32">
        <f t="shared" si="7"/>
        <v>0</v>
      </c>
      <c r="M28" s="32">
        <f t="shared" si="7"/>
        <v>0</v>
      </c>
      <c r="N28" s="32">
        <f t="shared" si="7"/>
        <v>0</v>
      </c>
      <c r="O28" s="32">
        <f t="shared" si="7"/>
        <v>0</v>
      </c>
      <c r="P28" s="32">
        <f t="shared" si="7"/>
        <v>11000</v>
      </c>
      <c r="Q28" s="32">
        <f t="shared" si="7"/>
        <v>0</v>
      </c>
      <c r="R28" s="32">
        <f t="shared" si="7"/>
        <v>0</v>
      </c>
      <c r="S28" s="32">
        <f t="shared" si="7"/>
        <v>0</v>
      </c>
      <c r="T28" s="32">
        <f t="shared" si="7"/>
        <v>2750</v>
      </c>
      <c r="U28" s="25">
        <f>SUM(U24:U27)</f>
        <v>22000</v>
      </c>
    </row>
    <row r="29" spans="1:21" s="1" customFormat="1" ht="15.75" thickTop="1" x14ac:dyDescent="0.3">
      <c r="A29" s="16"/>
      <c r="B29" s="16"/>
      <c r="C29" s="16" t="str">
        <f t="shared" si="0"/>
        <v/>
      </c>
      <c r="D29" s="16"/>
      <c r="E29" s="16"/>
      <c r="G29" s="15" t="s">
        <v>51</v>
      </c>
      <c r="U29" s="33"/>
    </row>
    <row r="30" spans="1:21" s="1" customFormat="1" x14ac:dyDescent="0.3">
      <c r="A30" s="16">
        <v>4</v>
      </c>
      <c r="B30" s="17" t="s">
        <v>34</v>
      </c>
      <c r="C30" s="16" t="str">
        <f t="shared" si="0"/>
        <v>014</v>
      </c>
      <c r="D30" s="16" t="s">
        <v>52</v>
      </c>
      <c r="E30" s="18" t="s">
        <v>53</v>
      </c>
      <c r="G30" s="28" t="s">
        <v>54</v>
      </c>
      <c r="I30" s="20">
        <v>125</v>
      </c>
      <c r="J30" s="20">
        <v>125</v>
      </c>
      <c r="K30" s="20">
        <v>125</v>
      </c>
      <c r="L30" s="20">
        <v>125</v>
      </c>
      <c r="M30" s="20">
        <v>125</v>
      </c>
      <c r="N30" s="20">
        <v>125</v>
      </c>
      <c r="O30" s="20">
        <v>125</v>
      </c>
      <c r="P30" s="20">
        <v>125</v>
      </c>
      <c r="Q30" s="20">
        <v>125</v>
      </c>
      <c r="R30" s="20">
        <v>125</v>
      </c>
      <c r="S30" s="20">
        <v>125</v>
      </c>
      <c r="T30" s="20">
        <v>125</v>
      </c>
      <c r="U30" s="29">
        <f>SUM(I30:T30)</f>
        <v>1500</v>
      </c>
    </row>
    <row r="31" spans="1:21" s="1" customFormat="1" x14ac:dyDescent="0.3">
      <c r="A31" s="16">
        <v>3</v>
      </c>
      <c r="B31" s="17" t="s">
        <v>34</v>
      </c>
      <c r="C31" s="16" t="str">
        <f t="shared" si="0"/>
        <v>013</v>
      </c>
      <c r="D31" s="16" t="s">
        <v>55</v>
      </c>
      <c r="E31" s="18" t="s">
        <v>56</v>
      </c>
      <c r="G31" s="28" t="s">
        <v>57</v>
      </c>
      <c r="I31" s="20">
        <v>2500</v>
      </c>
      <c r="J31" s="20">
        <v>2500</v>
      </c>
      <c r="K31" s="20">
        <v>2500</v>
      </c>
      <c r="L31" s="20">
        <v>2500</v>
      </c>
      <c r="M31" s="20">
        <v>2500</v>
      </c>
      <c r="N31" s="20">
        <v>2500</v>
      </c>
      <c r="O31" s="20">
        <v>2500</v>
      </c>
      <c r="P31" s="20">
        <v>2500</v>
      </c>
      <c r="Q31" s="20">
        <v>2500</v>
      </c>
      <c r="R31" s="20">
        <v>2500</v>
      </c>
      <c r="S31" s="20">
        <v>2500</v>
      </c>
      <c r="T31" s="20">
        <v>2500</v>
      </c>
      <c r="U31" s="29">
        <f t="shared" ref="U31:U36" si="8">SUM(I31:T31)</f>
        <v>30000</v>
      </c>
    </row>
    <row r="32" spans="1:21" s="1" customFormat="1" x14ac:dyDescent="0.3">
      <c r="A32" s="16">
        <v>3</v>
      </c>
      <c r="B32" s="17" t="s">
        <v>41</v>
      </c>
      <c r="C32" s="16" t="str">
        <f t="shared" si="0"/>
        <v>073</v>
      </c>
      <c r="D32" s="16" t="s">
        <v>55</v>
      </c>
      <c r="E32" s="18" t="s">
        <v>58</v>
      </c>
      <c r="G32" s="28" t="s">
        <v>59</v>
      </c>
      <c r="I32" s="20">
        <v>125</v>
      </c>
      <c r="J32" s="20">
        <v>125</v>
      </c>
      <c r="K32" s="20">
        <v>125</v>
      </c>
      <c r="L32" s="20">
        <v>125</v>
      </c>
      <c r="M32" s="20">
        <v>125</v>
      </c>
      <c r="N32" s="20">
        <v>125</v>
      </c>
      <c r="O32" s="20">
        <v>125</v>
      </c>
      <c r="P32" s="20">
        <v>125</v>
      </c>
      <c r="Q32" s="20">
        <v>125</v>
      </c>
      <c r="R32" s="20">
        <v>125</v>
      </c>
      <c r="S32" s="20">
        <v>125</v>
      </c>
      <c r="T32" s="20">
        <v>125</v>
      </c>
      <c r="U32" s="29">
        <f t="shared" si="8"/>
        <v>1500</v>
      </c>
    </row>
    <row r="33" spans="1:21" s="1" customFormat="1" x14ac:dyDescent="0.3">
      <c r="A33" s="16">
        <v>3</v>
      </c>
      <c r="B33" s="17" t="s">
        <v>34</v>
      </c>
      <c r="C33" s="16" t="str">
        <f t="shared" si="0"/>
        <v>013</v>
      </c>
      <c r="D33" s="16" t="s">
        <v>55</v>
      </c>
      <c r="E33" s="18" t="s">
        <v>60</v>
      </c>
      <c r="G33" s="28" t="s">
        <v>61</v>
      </c>
      <c r="I33" s="20">
        <v>250</v>
      </c>
      <c r="J33" s="20">
        <v>250</v>
      </c>
      <c r="K33" s="20">
        <v>250</v>
      </c>
      <c r="L33" s="20">
        <v>250</v>
      </c>
      <c r="M33" s="20">
        <v>250</v>
      </c>
      <c r="N33" s="20">
        <v>250</v>
      </c>
      <c r="O33" s="20">
        <v>250</v>
      </c>
      <c r="P33" s="20">
        <v>250</v>
      </c>
      <c r="Q33" s="20">
        <v>250</v>
      </c>
      <c r="R33" s="20">
        <v>250</v>
      </c>
      <c r="S33" s="20">
        <v>250</v>
      </c>
      <c r="T33" s="20">
        <v>250</v>
      </c>
      <c r="U33" s="29">
        <f t="shared" si="8"/>
        <v>3000</v>
      </c>
    </row>
    <row r="34" spans="1:21" s="1" customFormat="1" x14ac:dyDescent="0.3">
      <c r="A34" s="16">
        <v>4</v>
      </c>
      <c r="B34" s="17" t="s">
        <v>34</v>
      </c>
      <c r="C34" s="16" t="str">
        <f t="shared" si="0"/>
        <v>014</v>
      </c>
      <c r="D34" s="16" t="s">
        <v>52</v>
      </c>
      <c r="E34" s="18" t="s">
        <v>62</v>
      </c>
      <c r="G34" s="28" t="s">
        <v>63</v>
      </c>
      <c r="I34" s="20">
        <v>200</v>
      </c>
      <c r="J34" s="20">
        <v>200</v>
      </c>
      <c r="K34" s="20">
        <v>200</v>
      </c>
      <c r="L34" s="20">
        <v>200</v>
      </c>
      <c r="M34" s="20">
        <v>200</v>
      </c>
      <c r="N34" s="20">
        <v>200</v>
      </c>
      <c r="O34" s="20">
        <v>200</v>
      </c>
      <c r="P34" s="20">
        <v>200</v>
      </c>
      <c r="Q34" s="20">
        <v>200</v>
      </c>
      <c r="R34" s="20">
        <v>200</v>
      </c>
      <c r="S34" s="20">
        <v>200</v>
      </c>
      <c r="T34" s="20">
        <v>200</v>
      </c>
      <c r="U34" s="29">
        <f t="shared" si="8"/>
        <v>2400</v>
      </c>
    </row>
    <row r="35" spans="1:21" s="1" customFormat="1" x14ac:dyDescent="0.3">
      <c r="A35" s="16">
        <v>4</v>
      </c>
      <c r="B35" s="17" t="s">
        <v>34</v>
      </c>
      <c r="C35" s="16" t="str">
        <f t="shared" si="0"/>
        <v>014</v>
      </c>
      <c r="D35" s="16" t="s">
        <v>52</v>
      </c>
      <c r="E35" s="18" t="s">
        <v>64</v>
      </c>
      <c r="G35" s="28" t="s">
        <v>65</v>
      </c>
      <c r="I35" s="20">
        <v>250</v>
      </c>
      <c r="J35" s="20">
        <v>250</v>
      </c>
      <c r="K35" s="20">
        <v>250</v>
      </c>
      <c r="L35" s="20">
        <v>250</v>
      </c>
      <c r="M35" s="20">
        <v>250</v>
      </c>
      <c r="N35" s="20">
        <v>250</v>
      </c>
      <c r="O35" s="20">
        <v>250</v>
      </c>
      <c r="P35" s="20">
        <v>250</v>
      </c>
      <c r="Q35" s="20">
        <v>250</v>
      </c>
      <c r="R35" s="20">
        <v>250</v>
      </c>
      <c r="S35" s="20">
        <v>250</v>
      </c>
      <c r="T35" s="20">
        <v>250</v>
      </c>
      <c r="U35" s="29">
        <f t="shared" si="8"/>
        <v>3000</v>
      </c>
    </row>
    <row r="36" spans="1:21" s="1" customFormat="1" x14ac:dyDescent="0.3">
      <c r="A36" s="16">
        <v>4</v>
      </c>
      <c r="B36" s="17" t="s">
        <v>34</v>
      </c>
      <c r="C36" s="16" t="str">
        <f t="shared" si="0"/>
        <v>014</v>
      </c>
      <c r="D36" s="16" t="s">
        <v>52</v>
      </c>
      <c r="E36" s="18" t="s">
        <v>64</v>
      </c>
      <c r="F36" s="34">
        <v>0.25</v>
      </c>
      <c r="G36" s="35" t="str">
        <f>"Contigency"&amp;" "&amp;"at"&amp;" "&amp;(F36*100)&amp;"%"</f>
        <v>Contigency at 25%</v>
      </c>
      <c r="H36" s="36"/>
      <c r="I36" s="37">
        <f t="shared" ref="I36:T36" si="9">SUM(I30:I35)*$F$36</f>
        <v>862.5</v>
      </c>
      <c r="J36" s="37">
        <f t="shared" si="9"/>
        <v>862.5</v>
      </c>
      <c r="K36" s="37">
        <f t="shared" si="9"/>
        <v>862.5</v>
      </c>
      <c r="L36" s="37">
        <f t="shared" si="9"/>
        <v>862.5</v>
      </c>
      <c r="M36" s="37">
        <f t="shared" si="9"/>
        <v>862.5</v>
      </c>
      <c r="N36" s="37">
        <f t="shared" si="9"/>
        <v>862.5</v>
      </c>
      <c r="O36" s="37">
        <f t="shared" si="9"/>
        <v>862.5</v>
      </c>
      <c r="P36" s="37">
        <f t="shared" si="9"/>
        <v>862.5</v>
      </c>
      <c r="Q36" s="37">
        <f t="shared" si="9"/>
        <v>862.5</v>
      </c>
      <c r="R36" s="37">
        <f t="shared" si="9"/>
        <v>862.5</v>
      </c>
      <c r="S36" s="37">
        <f t="shared" si="9"/>
        <v>862.5</v>
      </c>
      <c r="T36" s="37">
        <f t="shared" si="9"/>
        <v>862.5</v>
      </c>
      <c r="U36" s="38">
        <f t="shared" si="8"/>
        <v>10350</v>
      </c>
    </row>
    <row r="37" spans="1:21" s="1" customFormat="1" ht="15.75" thickBot="1" x14ac:dyDescent="0.35">
      <c r="A37" s="16"/>
      <c r="B37" s="16"/>
      <c r="C37" s="16" t="str">
        <f t="shared" si="0"/>
        <v/>
      </c>
      <c r="D37" s="16"/>
      <c r="E37" s="16"/>
      <c r="G37" s="30" t="s">
        <v>18</v>
      </c>
      <c r="H37" s="31"/>
      <c r="I37" s="32">
        <f>SUM(I30:I36)</f>
        <v>4312.5</v>
      </c>
      <c r="J37" s="32">
        <f t="shared" ref="J37:T37" si="10">SUM(J30:J36)</f>
        <v>4312.5</v>
      </c>
      <c r="K37" s="32">
        <f t="shared" si="10"/>
        <v>4312.5</v>
      </c>
      <c r="L37" s="32">
        <f t="shared" si="10"/>
        <v>4312.5</v>
      </c>
      <c r="M37" s="32">
        <f t="shared" si="10"/>
        <v>4312.5</v>
      </c>
      <c r="N37" s="32">
        <f t="shared" si="10"/>
        <v>4312.5</v>
      </c>
      <c r="O37" s="32">
        <f t="shared" si="10"/>
        <v>4312.5</v>
      </c>
      <c r="P37" s="32">
        <f t="shared" si="10"/>
        <v>4312.5</v>
      </c>
      <c r="Q37" s="32">
        <f t="shared" si="10"/>
        <v>4312.5</v>
      </c>
      <c r="R37" s="32">
        <f t="shared" si="10"/>
        <v>4312.5</v>
      </c>
      <c r="S37" s="32">
        <f t="shared" si="10"/>
        <v>4312.5</v>
      </c>
      <c r="T37" s="32">
        <f t="shared" si="10"/>
        <v>4312.5</v>
      </c>
      <c r="U37" s="25">
        <f>SUM(U30:U36)</f>
        <v>51750</v>
      </c>
    </row>
    <row r="38" spans="1:21" s="1" customFormat="1" ht="15.75" thickTop="1" x14ac:dyDescent="0.3">
      <c r="A38" s="16"/>
      <c r="B38" s="16"/>
      <c r="C38" s="16" t="str">
        <f t="shared" si="0"/>
        <v/>
      </c>
      <c r="D38" s="16"/>
      <c r="E38" s="16"/>
      <c r="G38" s="15" t="s">
        <v>66</v>
      </c>
      <c r="I38" s="20"/>
      <c r="J38" s="20"/>
      <c r="K38" s="20"/>
      <c r="L38" s="20"/>
      <c r="M38" s="20"/>
      <c r="N38" s="20"/>
      <c r="O38" s="20"/>
      <c r="P38" s="20"/>
      <c r="Q38" s="20"/>
      <c r="R38" s="20"/>
      <c r="S38" s="20"/>
      <c r="T38" s="20"/>
      <c r="U38" s="33"/>
    </row>
    <row r="39" spans="1:21" s="1" customFormat="1" x14ac:dyDescent="0.3">
      <c r="A39" s="16">
        <v>3</v>
      </c>
      <c r="B39" s="17" t="s">
        <v>67</v>
      </c>
      <c r="C39" s="16" t="str">
        <f t="shared" si="0"/>
        <v>043</v>
      </c>
      <c r="D39" s="16" t="s">
        <v>55</v>
      </c>
      <c r="E39" s="18" t="s">
        <v>68</v>
      </c>
      <c r="G39" s="39" t="s">
        <v>69</v>
      </c>
      <c r="I39" s="20">
        <v>1100</v>
      </c>
      <c r="J39" s="20">
        <v>1100</v>
      </c>
      <c r="K39" s="20">
        <v>2500</v>
      </c>
      <c r="L39" s="20">
        <v>2500</v>
      </c>
      <c r="M39" s="20">
        <v>2500</v>
      </c>
      <c r="N39" s="20">
        <v>2500</v>
      </c>
      <c r="O39" s="20">
        <v>2500</v>
      </c>
      <c r="P39" s="20">
        <v>2500</v>
      </c>
      <c r="Q39" s="20">
        <v>2500</v>
      </c>
      <c r="R39" s="20">
        <v>2500</v>
      </c>
      <c r="S39" s="20">
        <v>2500</v>
      </c>
      <c r="T39" s="20">
        <v>2500</v>
      </c>
      <c r="U39" s="29">
        <f>SUM(I39:T39)</f>
        <v>27200</v>
      </c>
    </row>
    <row r="40" spans="1:21" s="1" customFormat="1" x14ac:dyDescent="0.3">
      <c r="A40" s="16">
        <v>3</v>
      </c>
      <c r="B40" s="17" t="s">
        <v>70</v>
      </c>
      <c r="C40" s="16" t="str">
        <f t="shared" si="0"/>
        <v>053</v>
      </c>
      <c r="D40" s="16" t="s">
        <v>55</v>
      </c>
      <c r="E40" s="18" t="s">
        <v>71</v>
      </c>
      <c r="G40" s="39" t="s">
        <v>72</v>
      </c>
      <c r="I40" s="20"/>
      <c r="J40" s="20"/>
      <c r="K40" s="20"/>
      <c r="L40" s="20"/>
      <c r="M40" s="20"/>
      <c r="N40" s="20"/>
      <c r="O40" s="20"/>
      <c r="P40" s="20"/>
      <c r="Q40" s="20"/>
      <c r="R40" s="20"/>
      <c r="S40" s="20"/>
      <c r="T40" s="20"/>
      <c r="U40" s="29">
        <f t="shared" ref="U40:U45" si="11">SUM(I40:T40)</f>
        <v>0</v>
      </c>
    </row>
    <row r="41" spans="1:21" s="1" customFormat="1" x14ac:dyDescent="0.3">
      <c r="A41" s="16">
        <v>7</v>
      </c>
      <c r="B41" s="17" t="s">
        <v>67</v>
      </c>
      <c r="C41" s="16" t="str">
        <f t="shared" si="0"/>
        <v>047</v>
      </c>
      <c r="D41" s="16" t="s">
        <v>73</v>
      </c>
      <c r="E41" s="18" t="s">
        <v>74</v>
      </c>
      <c r="G41" s="39" t="s">
        <v>75</v>
      </c>
      <c r="I41" s="20"/>
      <c r="J41" s="20"/>
      <c r="K41" s="20"/>
      <c r="L41" s="20"/>
      <c r="M41" s="20"/>
      <c r="N41" s="20">
        <v>10000</v>
      </c>
      <c r="O41" s="20"/>
      <c r="P41" s="20"/>
      <c r="Q41" s="20">
        <v>10000</v>
      </c>
      <c r="R41" s="20"/>
      <c r="S41" s="20"/>
      <c r="T41" s="20"/>
      <c r="U41" s="29">
        <f t="shared" si="11"/>
        <v>20000</v>
      </c>
    </row>
    <row r="42" spans="1:21" s="1" customFormat="1" x14ac:dyDescent="0.3">
      <c r="A42" s="16">
        <v>7</v>
      </c>
      <c r="B42" s="17" t="s">
        <v>70</v>
      </c>
      <c r="C42" s="16" t="str">
        <f t="shared" si="0"/>
        <v>057</v>
      </c>
      <c r="D42" s="16" t="s">
        <v>73</v>
      </c>
      <c r="E42" s="18" t="s">
        <v>76</v>
      </c>
      <c r="G42" s="39" t="s">
        <v>77</v>
      </c>
      <c r="I42" s="20"/>
      <c r="J42" s="20">
        <f>15000</f>
        <v>15000</v>
      </c>
      <c r="K42" s="20">
        <v>26600</v>
      </c>
      <c r="L42" s="20"/>
      <c r="M42" s="20"/>
      <c r="N42" s="20">
        <v>20000</v>
      </c>
      <c r="O42" s="20"/>
      <c r="P42" s="20"/>
      <c r="Q42" s="20">
        <v>20000</v>
      </c>
      <c r="R42" s="20"/>
      <c r="S42" s="20"/>
      <c r="T42" s="20">
        <v>3400</v>
      </c>
      <c r="U42" s="29">
        <f t="shared" si="11"/>
        <v>85000</v>
      </c>
    </row>
    <row r="43" spans="1:21" s="1" customFormat="1" x14ac:dyDescent="0.3">
      <c r="A43" s="16"/>
      <c r="B43" s="16"/>
      <c r="C43" s="16" t="str">
        <f t="shared" si="0"/>
        <v/>
      </c>
      <c r="D43" s="16"/>
      <c r="E43" s="18"/>
      <c r="G43" s="39" t="s">
        <v>78</v>
      </c>
      <c r="I43" s="20"/>
      <c r="J43" s="20"/>
      <c r="K43" s="20"/>
      <c r="L43" s="20"/>
      <c r="M43" s="20"/>
      <c r="N43" s="20"/>
      <c r="O43" s="20"/>
      <c r="P43" s="20"/>
      <c r="Q43" s="20"/>
      <c r="R43" s="20"/>
      <c r="S43" s="20"/>
      <c r="T43" s="20"/>
      <c r="U43" s="29">
        <f t="shared" si="11"/>
        <v>0</v>
      </c>
    </row>
    <row r="44" spans="1:21" s="1" customFormat="1" ht="15" x14ac:dyDescent="0.3">
      <c r="A44" s="16"/>
      <c r="B44" s="16"/>
      <c r="C44" s="16" t="str">
        <f t="shared" si="0"/>
        <v/>
      </c>
      <c r="D44" s="16"/>
      <c r="E44" s="16"/>
      <c r="G44" s="39" t="s">
        <v>65</v>
      </c>
      <c r="I44" s="20"/>
      <c r="J44" s="20"/>
      <c r="K44" s="20"/>
      <c r="L44" s="20"/>
      <c r="M44" s="20"/>
      <c r="N44" s="20"/>
      <c r="O44" s="20"/>
      <c r="P44" s="20"/>
      <c r="Q44" s="20"/>
      <c r="R44" s="20"/>
      <c r="S44" s="20"/>
      <c r="T44" s="20"/>
      <c r="U44" s="29">
        <f t="shared" si="11"/>
        <v>0</v>
      </c>
    </row>
    <row r="45" spans="1:21" s="1" customFormat="1" x14ac:dyDescent="0.3">
      <c r="A45" s="16">
        <v>3</v>
      </c>
      <c r="B45" s="17" t="s">
        <v>67</v>
      </c>
      <c r="C45" s="16" t="str">
        <f t="shared" si="0"/>
        <v>043</v>
      </c>
      <c r="D45" s="16" t="s">
        <v>55</v>
      </c>
      <c r="E45" s="18" t="s">
        <v>68</v>
      </c>
      <c r="F45" s="34">
        <v>0.1</v>
      </c>
      <c r="G45" s="35" t="str">
        <f>"Contigency"&amp;" "&amp;"at"&amp;" "&amp;(F45*100)&amp;"%"</f>
        <v>Contigency at 10%</v>
      </c>
      <c r="I45" s="20">
        <f>SUM(I39:I44)*$F$45</f>
        <v>110</v>
      </c>
      <c r="J45" s="20">
        <f t="shared" ref="J45:T45" si="12">SUM(J39:J44)*$F$45</f>
        <v>1610</v>
      </c>
      <c r="K45" s="20">
        <f t="shared" si="12"/>
        <v>2910</v>
      </c>
      <c r="L45" s="20">
        <f t="shared" si="12"/>
        <v>250</v>
      </c>
      <c r="M45" s="20">
        <f t="shared" si="12"/>
        <v>250</v>
      </c>
      <c r="N45" s="20">
        <f t="shared" si="12"/>
        <v>3250</v>
      </c>
      <c r="O45" s="20">
        <f t="shared" si="12"/>
        <v>250</v>
      </c>
      <c r="P45" s="20">
        <f t="shared" si="12"/>
        <v>250</v>
      </c>
      <c r="Q45" s="20">
        <f t="shared" si="12"/>
        <v>3250</v>
      </c>
      <c r="R45" s="20">
        <f t="shared" si="12"/>
        <v>250</v>
      </c>
      <c r="S45" s="20">
        <f t="shared" si="12"/>
        <v>250</v>
      </c>
      <c r="T45" s="20">
        <f t="shared" si="12"/>
        <v>590</v>
      </c>
      <c r="U45" s="29">
        <f t="shared" si="11"/>
        <v>13220</v>
      </c>
    </row>
    <row r="46" spans="1:21" s="1" customFormat="1" ht="15.75" thickBot="1" x14ac:dyDescent="0.35">
      <c r="A46" s="16"/>
      <c r="B46" s="16"/>
      <c r="C46" s="16" t="str">
        <f t="shared" si="0"/>
        <v/>
      </c>
      <c r="D46" s="16"/>
      <c r="E46" s="16"/>
      <c r="G46" s="30" t="s">
        <v>18</v>
      </c>
      <c r="H46" s="31"/>
      <c r="I46" s="32">
        <f>SUM(I39:I45)</f>
        <v>1210</v>
      </c>
      <c r="J46" s="32">
        <f t="shared" ref="J46:T46" si="13">SUM(J39:J45)</f>
        <v>17710</v>
      </c>
      <c r="K46" s="32">
        <f t="shared" si="13"/>
        <v>32010</v>
      </c>
      <c r="L46" s="32">
        <f t="shared" si="13"/>
        <v>2750</v>
      </c>
      <c r="M46" s="32">
        <f t="shared" si="13"/>
        <v>2750</v>
      </c>
      <c r="N46" s="32">
        <f t="shared" si="13"/>
        <v>35750</v>
      </c>
      <c r="O46" s="32">
        <f t="shared" si="13"/>
        <v>2750</v>
      </c>
      <c r="P46" s="32">
        <f t="shared" si="13"/>
        <v>2750</v>
      </c>
      <c r="Q46" s="32">
        <f t="shared" si="13"/>
        <v>35750</v>
      </c>
      <c r="R46" s="32">
        <f t="shared" si="13"/>
        <v>2750</v>
      </c>
      <c r="S46" s="32">
        <f t="shared" si="13"/>
        <v>2750</v>
      </c>
      <c r="T46" s="32">
        <f t="shared" si="13"/>
        <v>6490</v>
      </c>
      <c r="U46" s="25">
        <f>SUM(U39:U45)</f>
        <v>145420</v>
      </c>
    </row>
    <row r="47" spans="1:21" s="1" customFormat="1" ht="15.75" thickTop="1" x14ac:dyDescent="0.3">
      <c r="A47" s="16"/>
      <c r="B47" s="16"/>
      <c r="C47" s="16" t="str">
        <f t="shared" si="0"/>
        <v/>
      </c>
      <c r="D47" s="16"/>
      <c r="E47" s="16"/>
      <c r="G47" s="15" t="s">
        <v>79</v>
      </c>
      <c r="U47" s="33"/>
    </row>
    <row r="48" spans="1:21" s="1" customFormat="1" x14ac:dyDescent="0.3">
      <c r="A48" s="16">
        <v>1</v>
      </c>
      <c r="B48" s="17" t="s">
        <v>80</v>
      </c>
      <c r="C48" s="16" t="str">
        <f t="shared" si="0"/>
        <v>021</v>
      </c>
      <c r="D48" s="16" t="s">
        <v>81</v>
      </c>
      <c r="E48" s="18" t="s">
        <v>82</v>
      </c>
      <c r="G48" s="28" t="s">
        <v>83</v>
      </c>
      <c r="I48" s="20"/>
      <c r="J48" s="20">
        <v>350</v>
      </c>
      <c r="K48" s="20"/>
      <c r="L48" s="20"/>
      <c r="M48" s="20">
        <v>2000</v>
      </c>
      <c r="N48" s="20"/>
      <c r="O48" s="20"/>
      <c r="P48" s="20"/>
      <c r="Q48" s="20"/>
      <c r="R48" s="20">
        <v>3000</v>
      </c>
      <c r="S48" s="20"/>
      <c r="T48" s="20"/>
      <c r="U48" s="29">
        <f>SUM(I48:T48)</f>
        <v>5350</v>
      </c>
    </row>
    <row r="49" spans="1:21" s="1" customFormat="1" x14ac:dyDescent="0.3">
      <c r="A49" s="16">
        <v>1</v>
      </c>
      <c r="B49" s="17" t="s">
        <v>80</v>
      </c>
      <c r="C49" s="16" t="str">
        <f t="shared" si="0"/>
        <v>021</v>
      </c>
      <c r="D49" s="16" t="s">
        <v>81</v>
      </c>
      <c r="E49" s="18" t="s">
        <v>84</v>
      </c>
      <c r="G49" s="28" t="s">
        <v>85</v>
      </c>
      <c r="I49" s="20">
        <v>0</v>
      </c>
      <c r="J49" s="20">
        <v>3100</v>
      </c>
      <c r="K49" s="20">
        <v>3000</v>
      </c>
      <c r="L49" s="20">
        <v>2500</v>
      </c>
      <c r="M49" s="20">
        <v>1400</v>
      </c>
      <c r="N49" s="20">
        <v>0</v>
      </c>
      <c r="O49" s="20">
        <v>500</v>
      </c>
      <c r="P49" s="20">
        <v>0</v>
      </c>
      <c r="Q49" s="20">
        <v>0</v>
      </c>
      <c r="R49" s="20">
        <v>3000</v>
      </c>
      <c r="S49" s="20">
        <v>0</v>
      </c>
      <c r="T49" s="20">
        <v>0</v>
      </c>
      <c r="U49" s="29">
        <f t="shared" ref="U49:U58" si="14">SUM(I49:T49)</f>
        <v>13500</v>
      </c>
    </row>
    <row r="50" spans="1:21" s="1" customFormat="1" x14ac:dyDescent="0.3">
      <c r="A50" s="16">
        <v>1</v>
      </c>
      <c r="B50" s="17" t="s">
        <v>80</v>
      </c>
      <c r="C50" s="16" t="str">
        <f t="shared" si="0"/>
        <v>021</v>
      </c>
      <c r="D50" s="16" t="s">
        <v>81</v>
      </c>
      <c r="E50" s="18" t="s">
        <v>86</v>
      </c>
      <c r="G50" s="28" t="s">
        <v>87</v>
      </c>
      <c r="I50" s="20">
        <v>0</v>
      </c>
      <c r="J50" s="20">
        <v>5500</v>
      </c>
      <c r="K50" s="20">
        <v>5000</v>
      </c>
      <c r="L50" s="20">
        <v>3050</v>
      </c>
      <c r="M50" s="20">
        <v>1500</v>
      </c>
      <c r="N50" s="20">
        <v>0</v>
      </c>
      <c r="O50" s="20">
        <v>1250</v>
      </c>
      <c r="P50" s="20">
        <v>0</v>
      </c>
      <c r="Q50" s="20">
        <v>0</v>
      </c>
      <c r="R50" s="20">
        <v>3000</v>
      </c>
      <c r="S50" s="20">
        <v>0</v>
      </c>
      <c r="T50" s="20">
        <v>0</v>
      </c>
      <c r="U50" s="29">
        <f t="shared" si="14"/>
        <v>19300</v>
      </c>
    </row>
    <row r="51" spans="1:21" s="1" customFormat="1" x14ac:dyDescent="0.3">
      <c r="A51" s="16">
        <v>1</v>
      </c>
      <c r="B51" s="17" t="s">
        <v>80</v>
      </c>
      <c r="C51" s="16" t="str">
        <f t="shared" si="0"/>
        <v>021</v>
      </c>
      <c r="D51" s="16" t="s">
        <v>81</v>
      </c>
      <c r="E51" s="18" t="s">
        <v>88</v>
      </c>
      <c r="G51" s="28" t="s">
        <v>89</v>
      </c>
      <c r="I51" s="20">
        <v>0</v>
      </c>
      <c r="J51" s="20">
        <v>2200</v>
      </c>
      <c r="K51" s="20">
        <v>2000</v>
      </c>
      <c r="L51" s="20">
        <v>1300</v>
      </c>
      <c r="M51" s="20">
        <v>600</v>
      </c>
      <c r="N51" s="20">
        <v>0</v>
      </c>
      <c r="O51" s="20">
        <v>500</v>
      </c>
      <c r="P51" s="20">
        <v>0</v>
      </c>
      <c r="Q51" s="20">
        <v>0</v>
      </c>
      <c r="R51" s="20">
        <v>1200</v>
      </c>
      <c r="S51" s="20">
        <v>0</v>
      </c>
      <c r="T51" s="20">
        <v>0</v>
      </c>
      <c r="U51" s="29">
        <f t="shared" si="14"/>
        <v>7800</v>
      </c>
    </row>
    <row r="52" spans="1:21" s="1" customFormat="1" x14ac:dyDescent="0.3">
      <c r="A52" s="16">
        <v>1</v>
      </c>
      <c r="B52" s="17" t="s">
        <v>80</v>
      </c>
      <c r="C52" s="16" t="str">
        <f t="shared" si="0"/>
        <v>021</v>
      </c>
      <c r="D52" s="16" t="s">
        <v>81</v>
      </c>
      <c r="E52" s="18" t="s">
        <v>90</v>
      </c>
      <c r="G52" s="28" t="s">
        <v>91</v>
      </c>
      <c r="I52" s="20">
        <v>0</v>
      </c>
      <c r="J52" s="20">
        <v>550</v>
      </c>
      <c r="K52" s="20">
        <v>500</v>
      </c>
      <c r="L52" s="20">
        <v>325</v>
      </c>
      <c r="M52" s="20">
        <v>150</v>
      </c>
      <c r="N52" s="20">
        <v>0</v>
      </c>
      <c r="O52" s="20">
        <v>125</v>
      </c>
      <c r="P52" s="20">
        <v>0</v>
      </c>
      <c r="Q52" s="20">
        <v>0</v>
      </c>
      <c r="R52" s="20">
        <v>300</v>
      </c>
      <c r="S52" s="20">
        <v>0</v>
      </c>
      <c r="T52" s="20">
        <v>0</v>
      </c>
      <c r="U52" s="29">
        <f t="shared" si="14"/>
        <v>1950</v>
      </c>
    </row>
    <row r="53" spans="1:21" s="1" customFormat="1" x14ac:dyDescent="0.3">
      <c r="A53" s="16">
        <v>1</v>
      </c>
      <c r="B53" s="17" t="s">
        <v>80</v>
      </c>
      <c r="C53" s="16" t="str">
        <f t="shared" si="0"/>
        <v>021</v>
      </c>
      <c r="D53" s="16" t="s">
        <v>81</v>
      </c>
      <c r="E53" s="18" t="s">
        <v>92</v>
      </c>
      <c r="G53" s="28" t="s">
        <v>93</v>
      </c>
      <c r="I53" s="20">
        <v>0</v>
      </c>
      <c r="J53" s="20">
        <v>700</v>
      </c>
      <c r="K53" s="20">
        <v>1100</v>
      </c>
      <c r="L53" s="20">
        <v>350</v>
      </c>
      <c r="M53" s="20">
        <v>500</v>
      </c>
      <c r="N53" s="20">
        <v>0</v>
      </c>
      <c r="O53" s="20">
        <v>100</v>
      </c>
      <c r="P53" s="20">
        <v>0</v>
      </c>
      <c r="Q53" s="20">
        <v>0</v>
      </c>
      <c r="R53" s="20">
        <v>600</v>
      </c>
      <c r="S53" s="20">
        <v>0</v>
      </c>
      <c r="T53" s="20">
        <v>0</v>
      </c>
      <c r="U53" s="29">
        <f t="shared" si="14"/>
        <v>3350</v>
      </c>
    </row>
    <row r="54" spans="1:21" s="1" customFormat="1" x14ac:dyDescent="0.3">
      <c r="A54" s="16">
        <v>5</v>
      </c>
      <c r="B54" s="17" t="s">
        <v>80</v>
      </c>
      <c r="C54" s="16" t="str">
        <f t="shared" si="0"/>
        <v>025</v>
      </c>
      <c r="D54" s="16" t="s">
        <v>94</v>
      </c>
      <c r="E54" s="18" t="s">
        <v>95</v>
      </c>
      <c r="G54" s="28" t="s">
        <v>25</v>
      </c>
      <c r="I54" s="20"/>
      <c r="J54" s="20"/>
      <c r="K54" s="20"/>
      <c r="L54" s="20"/>
      <c r="M54" s="20"/>
      <c r="N54" s="20"/>
      <c r="O54" s="20"/>
      <c r="P54" s="20"/>
      <c r="Q54" s="20"/>
      <c r="R54" s="20"/>
      <c r="S54" s="20"/>
      <c r="T54" s="20"/>
      <c r="U54" s="29">
        <f t="shared" si="14"/>
        <v>0</v>
      </c>
    </row>
    <row r="55" spans="1:21" s="1" customFormat="1" x14ac:dyDescent="0.3">
      <c r="A55" s="16">
        <v>5</v>
      </c>
      <c r="B55" s="17" t="s">
        <v>80</v>
      </c>
      <c r="C55" s="16" t="str">
        <f t="shared" si="0"/>
        <v>025</v>
      </c>
      <c r="D55" s="16" t="s">
        <v>94</v>
      </c>
      <c r="E55" s="18" t="s">
        <v>96</v>
      </c>
      <c r="G55" s="28" t="s">
        <v>97</v>
      </c>
      <c r="I55" s="20"/>
      <c r="J55" s="20"/>
      <c r="K55" s="20"/>
      <c r="L55" s="20"/>
      <c r="M55" s="20"/>
      <c r="N55" s="20"/>
      <c r="O55" s="20"/>
      <c r="P55" s="20"/>
      <c r="Q55" s="20"/>
      <c r="R55" s="20"/>
      <c r="S55" s="20"/>
      <c r="T55" s="20"/>
      <c r="U55" s="29">
        <f t="shared" si="14"/>
        <v>0</v>
      </c>
    </row>
    <row r="56" spans="1:21" s="1" customFormat="1" x14ac:dyDescent="0.3">
      <c r="A56" s="16">
        <v>5</v>
      </c>
      <c r="B56" s="17" t="s">
        <v>80</v>
      </c>
      <c r="C56" s="16" t="str">
        <f t="shared" si="0"/>
        <v>025</v>
      </c>
      <c r="D56" s="16" t="s">
        <v>94</v>
      </c>
      <c r="E56" s="18" t="s">
        <v>98</v>
      </c>
      <c r="G56" s="28" t="s">
        <v>99</v>
      </c>
      <c r="I56" s="20"/>
      <c r="J56" s="20"/>
      <c r="K56" s="20"/>
      <c r="L56" s="20">
        <v>1000</v>
      </c>
      <c r="M56" s="20"/>
      <c r="N56" s="20"/>
      <c r="O56" s="20"/>
      <c r="P56" s="20"/>
      <c r="Q56" s="20"/>
      <c r="R56" s="20"/>
      <c r="S56" s="20"/>
      <c r="T56" s="20"/>
      <c r="U56" s="29">
        <f t="shared" si="14"/>
        <v>1000</v>
      </c>
    </row>
    <row r="57" spans="1:21" s="1" customFormat="1" x14ac:dyDescent="0.3">
      <c r="A57" s="16">
        <v>5</v>
      </c>
      <c r="B57" s="17" t="s">
        <v>80</v>
      </c>
      <c r="C57" s="16" t="str">
        <f t="shared" si="0"/>
        <v>025</v>
      </c>
      <c r="D57" s="16" t="s">
        <v>94</v>
      </c>
      <c r="E57" s="18" t="s">
        <v>98</v>
      </c>
      <c r="G57" s="28" t="s">
        <v>65</v>
      </c>
      <c r="I57" s="20"/>
      <c r="J57" s="20"/>
      <c r="K57" s="20"/>
      <c r="L57" s="20"/>
      <c r="M57" s="20"/>
      <c r="N57" s="20"/>
      <c r="O57" s="20"/>
      <c r="P57" s="20"/>
      <c r="Q57" s="20"/>
      <c r="R57" s="20"/>
      <c r="S57" s="20"/>
      <c r="T57" s="20"/>
      <c r="U57" s="29">
        <f t="shared" si="14"/>
        <v>0</v>
      </c>
    </row>
    <row r="58" spans="1:21" s="1" customFormat="1" x14ac:dyDescent="0.3">
      <c r="A58" s="16">
        <v>5</v>
      </c>
      <c r="B58" s="17" t="s">
        <v>80</v>
      </c>
      <c r="C58" s="16" t="str">
        <f t="shared" si="0"/>
        <v>025</v>
      </c>
      <c r="D58" s="16" t="s">
        <v>94</v>
      </c>
      <c r="E58" s="18" t="s">
        <v>98</v>
      </c>
      <c r="F58" s="34">
        <v>0.1</v>
      </c>
      <c r="G58" s="35" t="str">
        <f>"Contigency"&amp;" "&amp;"at"&amp;" "&amp;(F58*100)&amp;"%"</f>
        <v>Contigency at 10%</v>
      </c>
      <c r="H58" s="36"/>
      <c r="I58" s="37">
        <f>SUM(I48:I57)*$F$58</f>
        <v>0</v>
      </c>
      <c r="J58" s="37">
        <f t="shared" ref="J58:T58" si="15">SUM(J48:J57)*$F$58</f>
        <v>1240</v>
      </c>
      <c r="K58" s="37">
        <f t="shared" si="15"/>
        <v>1160</v>
      </c>
      <c r="L58" s="37">
        <f t="shared" si="15"/>
        <v>852.5</v>
      </c>
      <c r="M58" s="37">
        <f t="shared" si="15"/>
        <v>615</v>
      </c>
      <c r="N58" s="37">
        <f t="shared" si="15"/>
        <v>0</v>
      </c>
      <c r="O58" s="37">
        <f t="shared" si="15"/>
        <v>247.5</v>
      </c>
      <c r="P58" s="37">
        <f t="shared" si="15"/>
        <v>0</v>
      </c>
      <c r="Q58" s="37">
        <f t="shared" si="15"/>
        <v>0</v>
      </c>
      <c r="R58" s="37">
        <f t="shared" si="15"/>
        <v>1110</v>
      </c>
      <c r="S58" s="37">
        <f t="shared" si="15"/>
        <v>0</v>
      </c>
      <c r="T58" s="37">
        <f t="shared" si="15"/>
        <v>0</v>
      </c>
      <c r="U58" s="29">
        <f t="shared" si="14"/>
        <v>5225</v>
      </c>
    </row>
    <row r="59" spans="1:21" s="1" customFormat="1" ht="15.75" thickBot="1" x14ac:dyDescent="0.35">
      <c r="A59" s="16"/>
      <c r="B59" s="16"/>
      <c r="C59" s="16"/>
      <c r="D59" s="16"/>
      <c r="E59" s="16"/>
      <c r="G59" s="30" t="s">
        <v>18</v>
      </c>
      <c r="H59" s="31"/>
      <c r="I59" s="32">
        <f>SUM(I48:I58)</f>
        <v>0</v>
      </c>
      <c r="J59" s="32">
        <f t="shared" ref="J59:T59" si="16">SUM(J48:J58)</f>
        <v>13640</v>
      </c>
      <c r="K59" s="32">
        <f t="shared" si="16"/>
        <v>12760</v>
      </c>
      <c r="L59" s="32">
        <f t="shared" si="16"/>
        <v>9377.5</v>
      </c>
      <c r="M59" s="32">
        <f t="shared" si="16"/>
        <v>6765</v>
      </c>
      <c r="N59" s="32">
        <f t="shared" si="16"/>
        <v>0</v>
      </c>
      <c r="O59" s="32">
        <f t="shared" si="16"/>
        <v>2722.5</v>
      </c>
      <c r="P59" s="32">
        <f t="shared" si="16"/>
        <v>0</v>
      </c>
      <c r="Q59" s="32">
        <f t="shared" si="16"/>
        <v>0</v>
      </c>
      <c r="R59" s="32">
        <f t="shared" si="16"/>
        <v>12210</v>
      </c>
      <c r="S59" s="32">
        <f t="shared" si="16"/>
        <v>0</v>
      </c>
      <c r="T59" s="32">
        <f t="shared" si="16"/>
        <v>0</v>
      </c>
      <c r="U59" s="25">
        <f>SUM(U48:U58)</f>
        <v>57475</v>
      </c>
    </row>
    <row r="60" spans="1:21" s="1" customFormat="1" ht="15.75" thickTop="1" x14ac:dyDescent="0.3">
      <c r="A60" s="16"/>
      <c r="B60" s="16"/>
      <c r="C60" s="16"/>
      <c r="D60" s="16"/>
      <c r="E60" s="16"/>
      <c r="G60" s="15" t="s">
        <v>100</v>
      </c>
      <c r="U60" s="33"/>
    </row>
    <row r="61" spans="1:21" s="1" customFormat="1" x14ac:dyDescent="0.3">
      <c r="A61" s="16">
        <v>5</v>
      </c>
      <c r="B61" s="17" t="s">
        <v>101</v>
      </c>
      <c r="C61" s="16" t="str">
        <f t="shared" ref="C61:C66" si="17">CONCATENATE(B61,A61)</f>
        <v>085</v>
      </c>
      <c r="D61" s="16" t="s">
        <v>94</v>
      </c>
      <c r="E61" s="18" t="s">
        <v>102</v>
      </c>
      <c r="G61" s="28" t="s">
        <v>103</v>
      </c>
      <c r="U61" s="29">
        <f>SUM(I61:T61)</f>
        <v>0</v>
      </c>
    </row>
    <row r="62" spans="1:21" s="1" customFormat="1" x14ac:dyDescent="0.3">
      <c r="A62" s="16">
        <v>5</v>
      </c>
      <c r="B62" s="17" t="s">
        <v>101</v>
      </c>
      <c r="C62" s="16" t="str">
        <f t="shared" si="17"/>
        <v>085</v>
      </c>
      <c r="D62" s="16" t="s">
        <v>94</v>
      </c>
      <c r="E62" s="18" t="s">
        <v>104</v>
      </c>
      <c r="G62" s="28" t="s">
        <v>105</v>
      </c>
      <c r="U62" s="29">
        <f t="shared" ref="U62:U65" si="18">SUM(I62:T62)</f>
        <v>0</v>
      </c>
    </row>
    <row r="63" spans="1:21" s="1" customFormat="1" x14ac:dyDescent="0.3">
      <c r="A63" s="16">
        <v>1</v>
      </c>
      <c r="B63" s="17" t="s">
        <v>101</v>
      </c>
      <c r="C63" s="16" t="str">
        <f t="shared" si="17"/>
        <v>081</v>
      </c>
      <c r="D63" s="16" t="s">
        <v>81</v>
      </c>
      <c r="E63" s="18" t="s">
        <v>106</v>
      </c>
      <c r="G63" s="28" t="s">
        <v>81</v>
      </c>
      <c r="U63" s="29">
        <f t="shared" si="18"/>
        <v>0</v>
      </c>
    </row>
    <row r="64" spans="1:21" s="1" customFormat="1" x14ac:dyDescent="0.3">
      <c r="A64" s="16">
        <v>1</v>
      </c>
      <c r="B64" s="17" t="s">
        <v>101</v>
      </c>
      <c r="C64" s="16" t="str">
        <f t="shared" si="17"/>
        <v>081</v>
      </c>
      <c r="D64" s="16" t="s">
        <v>81</v>
      </c>
      <c r="E64" s="18" t="s">
        <v>107</v>
      </c>
      <c r="G64" s="28" t="s">
        <v>108</v>
      </c>
      <c r="U64" s="29">
        <f t="shared" si="18"/>
        <v>0</v>
      </c>
    </row>
    <row r="65" spans="1:22" s="1" customFormat="1" x14ac:dyDescent="0.3">
      <c r="A65" s="16">
        <v>5</v>
      </c>
      <c r="B65" s="17" t="s">
        <v>101</v>
      </c>
      <c r="C65" s="16" t="str">
        <f t="shared" si="17"/>
        <v>085</v>
      </c>
      <c r="D65" s="16" t="s">
        <v>94</v>
      </c>
      <c r="E65" s="18" t="s">
        <v>109</v>
      </c>
      <c r="G65" s="28" t="s">
        <v>65</v>
      </c>
      <c r="U65" s="29">
        <f t="shared" si="18"/>
        <v>0</v>
      </c>
    </row>
    <row r="66" spans="1:22" s="1" customFormat="1" x14ac:dyDescent="0.3">
      <c r="A66" s="16">
        <v>5</v>
      </c>
      <c r="B66" s="17" t="s">
        <v>101</v>
      </c>
      <c r="C66" s="16" t="str">
        <f t="shared" si="17"/>
        <v>085</v>
      </c>
      <c r="D66" s="16" t="s">
        <v>94</v>
      </c>
      <c r="E66" s="18" t="s">
        <v>109</v>
      </c>
      <c r="F66" s="34">
        <v>0.1</v>
      </c>
      <c r="G66" s="35" t="str">
        <f>"Contigency"&amp;" "&amp;"at"&amp;" "&amp;(F66*100)&amp;"%"</f>
        <v>Contigency at 10%</v>
      </c>
      <c r="I66" s="20">
        <f>SUM(I61:I65)*$F$66</f>
        <v>0</v>
      </c>
      <c r="J66" s="20">
        <f t="shared" ref="J66:T66" si="19">SUM(J61:J65)*$F$66</f>
        <v>0</v>
      </c>
      <c r="K66" s="20">
        <f t="shared" si="19"/>
        <v>0</v>
      </c>
      <c r="L66" s="20">
        <f t="shared" si="19"/>
        <v>0</v>
      </c>
      <c r="M66" s="20">
        <f t="shared" si="19"/>
        <v>0</v>
      </c>
      <c r="N66" s="20">
        <f t="shared" si="19"/>
        <v>0</v>
      </c>
      <c r="O66" s="20">
        <f t="shared" si="19"/>
        <v>0</v>
      </c>
      <c r="P66" s="20">
        <f t="shared" si="19"/>
        <v>0</v>
      </c>
      <c r="Q66" s="20">
        <f t="shared" si="19"/>
        <v>0</v>
      </c>
      <c r="R66" s="20">
        <f t="shared" si="19"/>
        <v>0</v>
      </c>
      <c r="S66" s="20">
        <f t="shared" si="19"/>
        <v>0</v>
      </c>
      <c r="T66" s="20">
        <f t="shared" si="19"/>
        <v>0</v>
      </c>
      <c r="U66" s="29">
        <f>SUM(I66:T66)</f>
        <v>0</v>
      </c>
    </row>
    <row r="67" spans="1:22" s="1" customFormat="1" ht="15.75" thickBot="1" x14ac:dyDescent="0.35">
      <c r="A67" s="16"/>
      <c r="B67" s="16"/>
      <c r="C67" s="16"/>
      <c r="D67" s="16"/>
      <c r="E67" s="16"/>
      <c r="G67" s="30" t="s">
        <v>18</v>
      </c>
      <c r="H67" s="31"/>
      <c r="I67" s="32">
        <f>SUM(I61:I66)</f>
        <v>0</v>
      </c>
      <c r="J67" s="32">
        <f t="shared" ref="J67:T67" si="20">SUM(J61:J66)</f>
        <v>0</v>
      </c>
      <c r="K67" s="32">
        <f t="shared" si="20"/>
        <v>0</v>
      </c>
      <c r="L67" s="32">
        <f t="shared" si="20"/>
        <v>0</v>
      </c>
      <c r="M67" s="32">
        <f t="shared" si="20"/>
        <v>0</v>
      </c>
      <c r="N67" s="32">
        <f t="shared" si="20"/>
        <v>0</v>
      </c>
      <c r="O67" s="32">
        <f t="shared" si="20"/>
        <v>0</v>
      </c>
      <c r="P67" s="32">
        <f t="shared" si="20"/>
        <v>0</v>
      </c>
      <c r="Q67" s="32">
        <f t="shared" si="20"/>
        <v>0</v>
      </c>
      <c r="R67" s="32">
        <f t="shared" si="20"/>
        <v>0</v>
      </c>
      <c r="S67" s="32">
        <f t="shared" si="20"/>
        <v>0</v>
      </c>
      <c r="T67" s="32">
        <f t="shared" si="20"/>
        <v>0</v>
      </c>
      <c r="U67" s="25">
        <f>SUM(U61:U66)</f>
        <v>0</v>
      </c>
    </row>
    <row r="68" spans="1:22" s="1" customFormat="1" ht="15.75" thickTop="1" x14ac:dyDescent="0.3">
      <c r="A68" s="16"/>
      <c r="B68" s="16"/>
      <c r="C68" s="16"/>
      <c r="D68" s="16"/>
      <c r="E68" s="16"/>
      <c r="G68" s="40"/>
      <c r="H68" s="36"/>
      <c r="I68" s="36"/>
      <c r="J68" s="36"/>
      <c r="K68" s="36"/>
      <c r="L68" s="36"/>
      <c r="M68" s="36"/>
      <c r="N68" s="36"/>
      <c r="O68" s="36"/>
      <c r="P68" s="36"/>
      <c r="Q68" s="36"/>
      <c r="R68" s="36"/>
      <c r="S68" s="36"/>
      <c r="T68" s="36"/>
      <c r="U68" s="41"/>
    </row>
    <row r="69" spans="1:22" s="1" customFormat="1" ht="15.75" thickBot="1" x14ac:dyDescent="0.35">
      <c r="A69" s="16"/>
      <c r="B69" s="16"/>
      <c r="C69" s="16"/>
      <c r="D69" s="16"/>
      <c r="E69" s="16"/>
      <c r="G69" s="22" t="s">
        <v>110</v>
      </c>
      <c r="H69" s="23"/>
      <c r="I69" s="24">
        <f>I22+I28+I37+I46+I59+I67</f>
        <v>45639.166666666672</v>
      </c>
      <c r="J69" s="24">
        <f t="shared" ref="J69:T69" si="21">J22+J28+J37+J46+J59+J67</f>
        <v>67529.166666666672</v>
      </c>
      <c r="K69" s="24">
        <f t="shared" si="21"/>
        <v>80949.166666666672</v>
      </c>
      <c r="L69" s="24">
        <f t="shared" si="21"/>
        <v>48306.666666666672</v>
      </c>
      <c r="M69" s="24">
        <f t="shared" si="21"/>
        <v>45694.166666666672</v>
      </c>
      <c r="N69" s="24">
        <f t="shared" si="21"/>
        <v>71929.166666666672</v>
      </c>
      <c r="O69" s="24">
        <f t="shared" si="21"/>
        <v>41651.666666666672</v>
      </c>
      <c r="P69" s="24">
        <f t="shared" si="21"/>
        <v>49929.166666666672</v>
      </c>
      <c r="Q69" s="24">
        <f t="shared" si="21"/>
        <v>71929.166666666672</v>
      </c>
      <c r="R69" s="24">
        <f t="shared" si="21"/>
        <v>51139.166666666672</v>
      </c>
      <c r="S69" s="24">
        <f t="shared" si="21"/>
        <v>38929.166666666672</v>
      </c>
      <c r="T69" s="24">
        <f t="shared" si="21"/>
        <v>45419.166666666672</v>
      </c>
      <c r="U69" s="42">
        <f>SUM(I69:T69)</f>
        <v>659045</v>
      </c>
      <c r="V69" s="43">
        <f>U22+U28+U37+U46+U59+U67</f>
        <v>659045</v>
      </c>
    </row>
    <row r="70" spans="1:22" s="1" customFormat="1" ht="15.75" thickTop="1" x14ac:dyDescent="0.3">
      <c r="A70" s="16"/>
      <c r="B70" s="16"/>
      <c r="C70" s="16"/>
      <c r="D70" s="16"/>
      <c r="E70" s="16"/>
    </row>
    <row r="71" spans="1:22" s="1" customFormat="1" ht="15.75" thickBot="1" x14ac:dyDescent="0.35">
      <c r="A71" s="16"/>
      <c r="B71" s="16"/>
      <c r="C71" s="16"/>
      <c r="D71" s="16"/>
      <c r="E71" s="16"/>
      <c r="G71" s="22" t="s">
        <v>111</v>
      </c>
      <c r="H71" s="23"/>
      <c r="I71" s="24">
        <f>I15-I69</f>
        <v>-1479.1166666666686</v>
      </c>
      <c r="J71" s="24">
        <f t="shared" ref="J71:T71" si="22">J15-J69</f>
        <v>-4949.4166666666642</v>
      </c>
      <c r="K71" s="24">
        <f t="shared" si="22"/>
        <v>-18369.416666666664</v>
      </c>
      <c r="L71" s="24">
        <f t="shared" si="22"/>
        <v>-4146.6166666666686</v>
      </c>
      <c r="M71" s="24">
        <f t="shared" si="22"/>
        <v>-1534.1166666666686</v>
      </c>
      <c r="N71" s="24">
        <f t="shared" si="22"/>
        <v>-27769.116666666669</v>
      </c>
      <c r="O71" s="24">
        <f t="shared" si="22"/>
        <v>2508.3833333333314</v>
      </c>
      <c r="P71" s="24">
        <f t="shared" si="22"/>
        <v>-5769.1166666666686</v>
      </c>
      <c r="Q71" s="24">
        <f t="shared" si="22"/>
        <v>-27769.116666666669</v>
      </c>
      <c r="R71" s="24">
        <f t="shared" si="22"/>
        <v>-6979.1166666666686</v>
      </c>
      <c r="S71" s="24">
        <f t="shared" si="22"/>
        <v>5230.8833333333314</v>
      </c>
      <c r="T71" s="24">
        <f t="shared" si="22"/>
        <v>-1259.1166666666686</v>
      </c>
      <c r="U71" s="42">
        <f>SUM(I71:T71)</f>
        <v>-92285.000000000015</v>
      </c>
      <c r="V71" s="43"/>
    </row>
    <row r="72" spans="1:22" s="1" customFormat="1" ht="15.75" thickTop="1" x14ac:dyDescent="0.3">
      <c r="A72" s="16"/>
      <c r="B72" s="16"/>
      <c r="C72" s="16"/>
      <c r="D72" s="16"/>
      <c r="E72" s="16"/>
    </row>
    <row r="73" spans="1:22" s="1" customFormat="1" ht="15" x14ac:dyDescent="0.3">
      <c r="A73" s="16"/>
      <c r="B73" s="16"/>
      <c r="C73" s="16"/>
      <c r="D73" s="16"/>
      <c r="E73" s="16"/>
    </row>
    <row r="74" spans="1:22" s="1" customFormat="1" ht="15" x14ac:dyDescent="0.3">
      <c r="A74" s="16"/>
      <c r="B74" s="16"/>
      <c r="C74" s="16"/>
      <c r="D74" s="16"/>
      <c r="E74" s="16"/>
    </row>
    <row r="75" spans="1:22" s="1" customFormat="1" ht="15" x14ac:dyDescent="0.3">
      <c r="A75" s="16"/>
      <c r="B75" s="16"/>
      <c r="C75" s="16"/>
      <c r="D75" s="16"/>
      <c r="E75" s="16"/>
    </row>
    <row r="76" spans="1:22" s="1" customFormat="1" ht="15" x14ac:dyDescent="0.3">
      <c r="A76" s="16"/>
      <c r="B76" s="16"/>
      <c r="C76" s="16"/>
      <c r="D76" s="16"/>
      <c r="E76" s="16"/>
    </row>
    <row r="77" spans="1:22" s="1" customFormat="1" ht="15" x14ac:dyDescent="0.3">
      <c r="A77" s="16"/>
      <c r="B77" s="16"/>
      <c r="C77" s="16"/>
      <c r="D77" s="16"/>
      <c r="E77" s="16"/>
    </row>
    <row r="78" spans="1:22" s="1" customFormat="1" ht="15" hidden="1" x14ac:dyDescent="0.3">
      <c r="A78" s="16"/>
      <c r="B78" s="16"/>
      <c r="C78" s="16"/>
      <c r="D78" s="16"/>
      <c r="E78" s="16"/>
    </row>
    <row r="79" spans="1:22" s="1" customFormat="1" ht="15" hidden="1" x14ac:dyDescent="0.3">
      <c r="A79" s="16"/>
      <c r="B79" s="16"/>
      <c r="C79" s="16"/>
      <c r="D79" s="16"/>
      <c r="E79" s="16"/>
    </row>
    <row r="80" spans="1:22" s="1" customFormat="1" ht="15" hidden="1" x14ac:dyDescent="0.3">
      <c r="A80" s="16"/>
      <c r="B80" s="16"/>
      <c r="C80" s="16"/>
      <c r="D80" s="16"/>
      <c r="E80" s="16"/>
    </row>
    <row r="81" spans="1:21" s="1" customFormat="1" ht="15" hidden="1" x14ac:dyDescent="0.3">
      <c r="A81" s="16"/>
      <c r="B81" s="16"/>
      <c r="C81" s="16"/>
      <c r="D81" s="16"/>
      <c r="E81" s="16"/>
      <c r="F81" s="5"/>
      <c r="G81" s="6" t="s">
        <v>17</v>
      </c>
      <c r="H81" s="7"/>
      <c r="I81" s="8">
        <v>43831</v>
      </c>
      <c r="J81" s="8">
        <v>43862</v>
      </c>
      <c r="K81" s="8">
        <v>43891</v>
      </c>
      <c r="L81" s="8">
        <v>43922</v>
      </c>
      <c r="M81" s="8">
        <v>43952</v>
      </c>
      <c r="N81" s="8">
        <v>43983</v>
      </c>
      <c r="O81" s="8">
        <v>44013</v>
      </c>
      <c r="P81" s="8">
        <v>44044</v>
      </c>
      <c r="Q81" s="8">
        <v>44075</v>
      </c>
      <c r="R81" s="8">
        <v>44105</v>
      </c>
      <c r="S81" s="8">
        <v>44136</v>
      </c>
      <c r="T81" s="9">
        <v>44166</v>
      </c>
      <c r="U81" s="10" t="s">
        <v>18</v>
      </c>
    </row>
    <row r="82" spans="1:21" s="1" customFormat="1" ht="15" hidden="1" x14ac:dyDescent="0.3">
      <c r="A82" s="16"/>
      <c r="B82" s="16"/>
      <c r="C82" s="16"/>
      <c r="D82" s="16"/>
      <c r="E82" s="16"/>
      <c r="F82" s="11"/>
      <c r="G82" s="12"/>
      <c r="H82" s="11"/>
      <c r="I82" s="13"/>
      <c r="J82" s="13"/>
      <c r="K82" s="13"/>
      <c r="L82" s="13"/>
      <c r="M82" s="13"/>
      <c r="N82" s="13"/>
      <c r="O82" s="13"/>
      <c r="P82" s="13"/>
      <c r="Q82" s="13"/>
      <c r="R82" s="13"/>
      <c r="S82" s="13"/>
      <c r="T82" s="13"/>
      <c r="U82" s="14"/>
    </row>
    <row r="83" spans="1:21" s="1" customFormat="1" ht="15" hidden="1" x14ac:dyDescent="0.3">
      <c r="A83" s="16"/>
      <c r="B83" s="16"/>
      <c r="C83" s="16"/>
      <c r="D83" s="16"/>
      <c r="E83" s="16"/>
      <c r="F83" s="11"/>
      <c r="G83" s="15" t="s">
        <v>19</v>
      </c>
      <c r="H83" s="11"/>
      <c r="I83" s="13"/>
      <c r="J83" s="13"/>
      <c r="K83" s="13"/>
      <c r="L83" s="13"/>
      <c r="M83" s="13"/>
      <c r="N83" s="13"/>
      <c r="O83" s="13"/>
      <c r="P83" s="13"/>
      <c r="Q83" s="13"/>
      <c r="R83" s="13"/>
      <c r="S83" s="13"/>
      <c r="T83" s="13"/>
      <c r="U83" s="14"/>
    </row>
    <row r="84" spans="1:21" s="1" customFormat="1" ht="15" hidden="1" x14ac:dyDescent="0.3">
      <c r="A84" s="16"/>
      <c r="B84" s="16"/>
      <c r="C84" s="16"/>
      <c r="D84" s="16"/>
      <c r="E84" s="16"/>
      <c r="F84" s="16"/>
      <c r="G84" s="19" t="s">
        <v>23</v>
      </c>
      <c r="H84" s="16"/>
      <c r="I84" s="44"/>
      <c r="J84" s="44"/>
      <c r="K84" s="44"/>
      <c r="L84" s="44"/>
      <c r="M84" s="44"/>
      <c r="N84" s="44"/>
      <c r="O84" s="44"/>
      <c r="P84" s="44"/>
      <c r="Q84" s="44"/>
      <c r="R84" s="44"/>
      <c r="S84" s="44"/>
      <c r="T84" s="44"/>
      <c r="U84" s="14"/>
    </row>
    <row r="85" spans="1:21" s="1" customFormat="1" ht="15" hidden="1" x14ac:dyDescent="0.3">
      <c r="A85" s="16"/>
      <c r="B85" s="16"/>
      <c r="C85" s="16"/>
      <c r="D85" s="16"/>
      <c r="E85" s="16"/>
      <c r="F85" s="16"/>
      <c r="G85" s="19" t="s">
        <v>25</v>
      </c>
      <c r="H85" s="16"/>
      <c r="I85" s="44"/>
      <c r="J85" s="44"/>
      <c r="K85" s="44"/>
      <c r="L85" s="44"/>
      <c r="M85" s="44"/>
      <c r="N85" s="44"/>
      <c r="O85" s="44"/>
      <c r="P85" s="44"/>
      <c r="Q85" s="44"/>
      <c r="R85" s="44"/>
      <c r="S85" s="44"/>
      <c r="T85" s="44"/>
      <c r="U85" s="14"/>
    </row>
    <row r="86" spans="1:21" s="1" customFormat="1" ht="15" hidden="1" x14ac:dyDescent="0.3">
      <c r="A86" s="16"/>
      <c r="B86" s="16"/>
      <c r="C86" s="16"/>
      <c r="D86" s="16"/>
      <c r="E86" s="16"/>
      <c r="F86" s="16"/>
      <c r="G86" s="19" t="s">
        <v>27</v>
      </c>
      <c r="H86" s="16"/>
      <c r="I86" s="44"/>
      <c r="J86" s="44"/>
      <c r="K86" s="44"/>
      <c r="L86" s="44"/>
      <c r="M86" s="44"/>
      <c r="N86" s="44"/>
      <c r="O86" s="44"/>
      <c r="P86" s="44"/>
      <c r="Q86" s="44"/>
      <c r="R86" s="44"/>
      <c r="S86" s="44"/>
      <c r="T86" s="44"/>
      <c r="U86" s="14"/>
    </row>
    <row r="87" spans="1:21" s="1" customFormat="1" ht="15" hidden="1" x14ac:dyDescent="0.3">
      <c r="A87" s="16"/>
      <c r="B87" s="16"/>
      <c r="C87" s="16"/>
      <c r="D87" s="16"/>
      <c r="E87" s="16"/>
      <c r="F87" s="4"/>
      <c r="G87" s="19" t="s">
        <v>112</v>
      </c>
      <c r="H87" s="4"/>
      <c r="I87" s="4"/>
      <c r="J87" s="4"/>
      <c r="K87" s="4"/>
      <c r="L87" s="4"/>
      <c r="M87" s="4"/>
      <c r="N87" s="4"/>
      <c r="O87" s="4"/>
      <c r="P87" s="4"/>
      <c r="Q87" s="4"/>
      <c r="R87" s="4"/>
      <c r="S87" s="4"/>
      <c r="T87" s="4"/>
      <c r="U87" s="14"/>
    </row>
    <row r="88" spans="1:21" s="1" customFormat="1" ht="15" hidden="1" x14ac:dyDescent="0.3">
      <c r="A88" s="16"/>
      <c r="B88" s="16"/>
      <c r="C88" s="16"/>
      <c r="D88" s="16"/>
      <c r="E88" s="16"/>
      <c r="F88" s="4"/>
      <c r="G88" s="19" t="s">
        <v>31</v>
      </c>
      <c r="H88" s="4"/>
      <c r="I88" s="4"/>
      <c r="J88" s="4"/>
      <c r="K88" s="4"/>
      <c r="L88" s="4"/>
      <c r="M88" s="4"/>
      <c r="N88" s="4"/>
      <c r="O88" s="4"/>
      <c r="P88" s="4"/>
      <c r="Q88" s="4"/>
      <c r="R88" s="4"/>
      <c r="S88" s="4"/>
      <c r="T88" s="4"/>
      <c r="U88" s="14"/>
    </row>
    <row r="89" spans="1:21" s="1" customFormat="1" ht="15.75" hidden="1" thickBot="1" x14ac:dyDescent="0.35">
      <c r="A89" s="16"/>
      <c r="B89" s="16"/>
      <c r="C89" s="16"/>
      <c r="D89" s="16"/>
      <c r="E89" s="16"/>
      <c r="F89" s="4"/>
      <c r="G89" s="30" t="s">
        <v>18</v>
      </c>
      <c r="H89" s="31"/>
      <c r="I89" s="32">
        <f t="shared" ref="I89:U89" si="23">SUM(I84:I88)</f>
        <v>0</v>
      </c>
      <c r="J89" s="32">
        <f t="shared" si="23"/>
        <v>0</v>
      </c>
      <c r="K89" s="32">
        <f t="shared" si="23"/>
        <v>0</v>
      </c>
      <c r="L89" s="32">
        <f t="shared" si="23"/>
        <v>0</v>
      </c>
      <c r="M89" s="32">
        <f t="shared" si="23"/>
        <v>0</v>
      </c>
      <c r="N89" s="32">
        <f t="shared" si="23"/>
        <v>0</v>
      </c>
      <c r="O89" s="32">
        <f t="shared" si="23"/>
        <v>0</v>
      </c>
      <c r="P89" s="32">
        <f t="shared" si="23"/>
        <v>0</v>
      </c>
      <c r="Q89" s="32">
        <f t="shared" si="23"/>
        <v>0</v>
      </c>
      <c r="R89" s="32">
        <f t="shared" si="23"/>
        <v>0</v>
      </c>
      <c r="S89" s="32">
        <f t="shared" si="23"/>
        <v>0</v>
      </c>
      <c r="T89" s="32">
        <f t="shared" si="23"/>
        <v>0</v>
      </c>
      <c r="U89" s="25">
        <f t="shared" si="23"/>
        <v>0</v>
      </c>
    </row>
    <row r="90" spans="1:21" s="1" customFormat="1" ht="15" hidden="1" x14ac:dyDescent="0.3">
      <c r="A90" s="16"/>
      <c r="B90" s="16"/>
      <c r="C90" s="16"/>
      <c r="D90" s="16"/>
      <c r="E90" s="16"/>
      <c r="F90" s="4"/>
      <c r="G90" s="26"/>
      <c r="H90" s="4"/>
      <c r="I90" s="4"/>
      <c r="J90" s="4"/>
      <c r="K90" s="4"/>
      <c r="L90" s="4"/>
      <c r="M90" s="4"/>
      <c r="N90" s="4"/>
      <c r="O90" s="4"/>
      <c r="P90" s="4"/>
      <c r="Q90" s="4"/>
      <c r="R90" s="4"/>
      <c r="S90" s="4"/>
      <c r="T90" s="4"/>
      <c r="U90" s="14"/>
    </row>
    <row r="91" spans="1:21" s="1" customFormat="1" ht="15" hidden="1" x14ac:dyDescent="0.3">
      <c r="A91" s="16"/>
      <c r="B91" s="16"/>
      <c r="C91" s="16"/>
      <c r="D91" s="16"/>
      <c r="E91" s="16"/>
      <c r="G91" s="15" t="s">
        <v>33</v>
      </c>
      <c r="U91" s="27"/>
    </row>
    <row r="92" spans="1:21" s="1" customFormat="1" ht="15" hidden="1" x14ac:dyDescent="0.3">
      <c r="A92" s="16"/>
      <c r="B92" s="16"/>
      <c r="C92" s="16"/>
      <c r="D92" s="16"/>
      <c r="E92" s="16"/>
      <c r="G92" s="28" t="s">
        <v>37</v>
      </c>
      <c r="I92" s="20">
        <f>200000/12</f>
        <v>16666.666666666668</v>
      </c>
      <c r="J92" s="20">
        <f t="shared" ref="J92:T92" si="24">200000/12</f>
        <v>16666.666666666668</v>
      </c>
      <c r="K92" s="20">
        <f t="shared" si="24"/>
        <v>16666.666666666668</v>
      </c>
      <c r="L92" s="20">
        <f t="shared" si="24"/>
        <v>16666.666666666668</v>
      </c>
      <c r="M92" s="20">
        <f t="shared" si="24"/>
        <v>16666.666666666668</v>
      </c>
      <c r="N92" s="20">
        <f t="shared" si="24"/>
        <v>16666.666666666668</v>
      </c>
      <c r="O92" s="20">
        <f t="shared" si="24"/>
        <v>16666.666666666668</v>
      </c>
      <c r="P92" s="20">
        <f t="shared" si="24"/>
        <v>16666.666666666668</v>
      </c>
      <c r="Q92" s="20">
        <f t="shared" si="24"/>
        <v>16666.666666666668</v>
      </c>
      <c r="R92" s="20">
        <f t="shared" si="24"/>
        <v>16666.666666666668</v>
      </c>
      <c r="S92" s="20">
        <f t="shared" si="24"/>
        <v>16666.666666666668</v>
      </c>
      <c r="T92" s="20">
        <f t="shared" si="24"/>
        <v>16666.666666666668</v>
      </c>
      <c r="U92" s="29">
        <f>SUM(I92:T92)</f>
        <v>199999.99999999997</v>
      </c>
    </row>
    <row r="93" spans="1:21" s="1" customFormat="1" ht="15" hidden="1" x14ac:dyDescent="0.3">
      <c r="A93" s="16"/>
      <c r="B93" s="16"/>
      <c r="C93" s="16"/>
      <c r="D93" s="16"/>
      <c r="E93" s="16"/>
      <c r="G93" s="28" t="s">
        <v>40</v>
      </c>
      <c r="I93" s="20">
        <f>10000</f>
        <v>10000</v>
      </c>
      <c r="J93" s="20">
        <f>10000</f>
        <v>10000</v>
      </c>
      <c r="K93" s="20">
        <f>10000</f>
        <v>10000</v>
      </c>
      <c r="L93" s="20">
        <f>10000</f>
        <v>10000</v>
      </c>
      <c r="M93" s="20">
        <f>10000</f>
        <v>10000</v>
      </c>
      <c r="N93" s="20">
        <f>10000</f>
        <v>10000</v>
      </c>
      <c r="O93" s="20">
        <f>10000</f>
        <v>10000</v>
      </c>
      <c r="P93" s="20">
        <f>10000</f>
        <v>10000</v>
      </c>
      <c r="Q93" s="20">
        <f>10000</f>
        <v>10000</v>
      </c>
      <c r="R93" s="20">
        <f>10000</f>
        <v>10000</v>
      </c>
      <c r="S93" s="20">
        <f>10000</f>
        <v>10000</v>
      </c>
      <c r="T93" s="20">
        <f>10000</f>
        <v>10000</v>
      </c>
      <c r="U93" s="29">
        <f>SUM(I93:T93)</f>
        <v>120000</v>
      </c>
    </row>
    <row r="94" spans="1:21" s="1" customFormat="1" ht="15" hidden="1" x14ac:dyDescent="0.3">
      <c r="A94" s="16"/>
      <c r="B94" s="16"/>
      <c r="C94" s="16"/>
      <c r="D94" s="16"/>
      <c r="E94" s="16"/>
      <c r="G94" s="28" t="s">
        <v>43</v>
      </c>
      <c r="I94" s="20">
        <f>20*65*4</f>
        <v>5200</v>
      </c>
      <c r="J94" s="20">
        <f t="shared" ref="J94:T94" si="25">20*65*4</f>
        <v>5200</v>
      </c>
      <c r="K94" s="20">
        <f t="shared" si="25"/>
        <v>5200</v>
      </c>
      <c r="L94" s="20">
        <f t="shared" si="25"/>
        <v>5200</v>
      </c>
      <c r="M94" s="20">
        <f t="shared" si="25"/>
        <v>5200</v>
      </c>
      <c r="N94" s="20">
        <f t="shared" si="25"/>
        <v>5200</v>
      </c>
      <c r="O94" s="20">
        <f t="shared" si="25"/>
        <v>5200</v>
      </c>
      <c r="P94" s="20">
        <f t="shared" si="25"/>
        <v>5200</v>
      </c>
      <c r="Q94" s="20">
        <f t="shared" si="25"/>
        <v>5200</v>
      </c>
      <c r="R94" s="20">
        <f t="shared" si="25"/>
        <v>5200</v>
      </c>
      <c r="S94" s="20">
        <f t="shared" si="25"/>
        <v>5200</v>
      </c>
      <c r="T94" s="20">
        <f t="shared" si="25"/>
        <v>5200</v>
      </c>
      <c r="U94" s="29">
        <f>SUM(I94:T94)</f>
        <v>62400</v>
      </c>
    </row>
    <row r="95" spans="1:21" s="1" customFormat="1" ht="15" hidden="1" x14ac:dyDescent="0.3">
      <c r="A95" s="16"/>
      <c r="B95" s="16"/>
      <c r="C95" s="16"/>
      <c r="D95" s="16"/>
      <c r="E95" s="16"/>
      <c r="G95" s="28" t="s">
        <v>44</v>
      </c>
      <c r="I95" s="20"/>
      <c r="J95" s="20"/>
      <c r="K95" s="20"/>
      <c r="L95" s="20"/>
      <c r="M95" s="20"/>
      <c r="N95" s="20"/>
      <c r="O95" s="20"/>
      <c r="P95" s="20"/>
      <c r="Q95" s="20"/>
      <c r="R95" s="20"/>
      <c r="S95" s="20"/>
      <c r="T95" s="20"/>
      <c r="U95" s="29">
        <f>SUM(I95:T95)</f>
        <v>0</v>
      </c>
    </row>
    <row r="96" spans="1:21" s="1" customFormat="1" ht="15.75" hidden="1" thickBot="1" x14ac:dyDescent="0.35">
      <c r="A96" s="16"/>
      <c r="B96" s="16"/>
      <c r="C96" s="16"/>
      <c r="D96" s="16"/>
      <c r="E96" s="16"/>
      <c r="G96" s="30" t="s">
        <v>18</v>
      </c>
      <c r="H96" s="31"/>
      <c r="I96" s="32">
        <f>SUM(I92:I95)</f>
        <v>31866.666666666668</v>
      </c>
      <c r="J96" s="32">
        <f t="shared" ref="J96:U96" si="26">SUM(J92:J95)</f>
        <v>31866.666666666668</v>
      </c>
      <c r="K96" s="32">
        <f t="shared" si="26"/>
        <v>31866.666666666668</v>
      </c>
      <c r="L96" s="32">
        <f t="shared" si="26"/>
        <v>31866.666666666668</v>
      </c>
      <c r="M96" s="32">
        <f t="shared" si="26"/>
        <v>31866.666666666668</v>
      </c>
      <c r="N96" s="32">
        <f t="shared" si="26"/>
        <v>31866.666666666668</v>
      </c>
      <c r="O96" s="32">
        <f t="shared" si="26"/>
        <v>31866.666666666668</v>
      </c>
      <c r="P96" s="32">
        <f t="shared" si="26"/>
        <v>31866.666666666668</v>
      </c>
      <c r="Q96" s="32">
        <f t="shared" si="26"/>
        <v>31866.666666666668</v>
      </c>
      <c r="R96" s="32">
        <f t="shared" si="26"/>
        <v>31866.666666666668</v>
      </c>
      <c r="S96" s="32">
        <f t="shared" si="26"/>
        <v>31866.666666666668</v>
      </c>
      <c r="T96" s="32">
        <f t="shared" si="26"/>
        <v>31866.666666666668</v>
      </c>
      <c r="U96" s="25">
        <f t="shared" si="26"/>
        <v>382400</v>
      </c>
    </row>
    <row r="97" spans="1:21" s="1" customFormat="1" ht="15" hidden="1" x14ac:dyDescent="0.3">
      <c r="A97" s="16"/>
      <c r="B97" s="16"/>
      <c r="C97" s="16"/>
      <c r="D97" s="16"/>
      <c r="E97" s="16"/>
      <c r="G97" s="15" t="s">
        <v>45</v>
      </c>
      <c r="U97" s="33"/>
    </row>
    <row r="98" spans="1:21" s="1" customFormat="1" ht="15" hidden="1" x14ac:dyDescent="0.3">
      <c r="A98" s="16"/>
      <c r="B98" s="16"/>
      <c r="C98" s="16"/>
      <c r="D98" s="16"/>
      <c r="E98" s="16"/>
      <c r="G98" s="28" t="s">
        <v>47</v>
      </c>
      <c r="I98" s="20"/>
      <c r="J98" s="20"/>
      <c r="K98" s="20">
        <v>300</v>
      </c>
      <c r="L98" s="20"/>
      <c r="M98" s="20"/>
      <c r="N98" s="20">
        <v>300</v>
      </c>
      <c r="O98" s="20"/>
      <c r="P98" s="20">
        <v>10000</v>
      </c>
      <c r="Q98" s="20">
        <v>300</v>
      </c>
      <c r="R98" s="20"/>
      <c r="S98" s="20"/>
      <c r="T98" s="20">
        <v>300</v>
      </c>
      <c r="U98" s="29">
        <f>SUM(I98:T98)</f>
        <v>11200</v>
      </c>
    </row>
    <row r="99" spans="1:21" s="1" customFormat="1" ht="15" hidden="1" x14ac:dyDescent="0.3">
      <c r="A99" s="16"/>
      <c r="B99" s="16"/>
      <c r="C99" s="16"/>
      <c r="D99" s="16"/>
      <c r="E99" s="16"/>
      <c r="G99" s="28" t="s">
        <v>49</v>
      </c>
      <c r="I99" s="20"/>
      <c r="J99" s="20"/>
      <c r="K99" s="20"/>
      <c r="L99" s="20"/>
      <c r="M99" s="20"/>
      <c r="N99" s="20"/>
      <c r="O99" s="20"/>
      <c r="P99" s="20"/>
      <c r="Q99" s="20"/>
      <c r="R99" s="20"/>
      <c r="S99" s="20"/>
      <c r="T99" s="20">
        <v>2000</v>
      </c>
      <c r="U99" s="29">
        <f>SUM(I99:T99)</f>
        <v>2000</v>
      </c>
    </row>
    <row r="100" spans="1:21" s="1" customFormat="1" ht="15" hidden="1" x14ac:dyDescent="0.3">
      <c r="A100" s="16"/>
      <c r="B100" s="16"/>
      <c r="C100" s="16"/>
      <c r="D100" s="16"/>
      <c r="E100" s="16"/>
      <c r="G100" s="28" t="s">
        <v>50</v>
      </c>
      <c r="I100" s="20"/>
      <c r="J100" s="20"/>
      <c r="K100" s="20"/>
      <c r="L100" s="20"/>
      <c r="M100" s="20"/>
      <c r="N100" s="20"/>
      <c r="O100" s="20"/>
      <c r="P100" s="20"/>
      <c r="Q100" s="20"/>
      <c r="R100" s="20"/>
      <c r="S100" s="20"/>
      <c r="T100" s="20"/>
      <c r="U100" s="29">
        <f>SUM(I100:T100)</f>
        <v>0</v>
      </c>
    </row>
    <row r="101" spans="1:21" s="1" customFormat="1" ht="15" hidden="1" x14ac:dyDescent="0.3">
      <c r="A101" s="16"/>
      <c r="B101" s="16"/>
      <c r="C101" s="16"/>
      <c r="D101" s="16"/>
      <c r="E101" s="16"/>
      <c r="F101" s="34">
        <v>0.1</v>
      </c>
      <c r="G101" s="35" t="str">
        <f>"Contigency"&amp;" "&amp;"at"&amp;" "&amp;(F101*100)&amp;"%"</f>
        <v>Contigency at 10%</v>
      </c>
      <c r="H101" s="36"/>
      <c r="I101" s="37">
        <f>SUM(I98:I100)*$F$27</f>
        <v>0</v>
      </c>
      <c r="J101" s="37">
        <f>SUM(J98:J100)*$F$27</f>
        <v>0</v>
      </c>
      <c r="K101" s="37">
        <f t="shared" ref="K101:T101" si="27">SUM(K98:K100)*$F$27</f>
        <v>30</v>
      </c>
      <c r="L101" s="37">
        <f t="shared" si="27"/>
        <v>0</v>
      </c>
      <c r="M101" s="37">
        <f t="shared" si="27"/>
        <v>0</v>
      </c>
      <c r="N101" s="37">
        <f t="shared" si="27"/>
        <v>30</v>
      </c>
      <c r="O101" s="37">
        <f t="shared" si="27"/>
        <v>0</v>
      </c>
      <c r="P101" s="37">
        <f t="shared" si="27"/>
        <v>1000</v>
      </c>
      <c r="Q101" s="37">
        <f t="shared" si="27"/>
        <v>30</v>
      </c>
      <c r="R101" s="37">
        <f t="shared" si="27"/>
        <v>0</v>
      </c>
      <c r="S101" s="37">
        <f t="shared" si="27"/>
        <v>0</v>
      </c>
      <c r="T101" s="37">
        <f t="shared" si="27"/>
        <v>230</v>
      </c>
      <c r="U101" s="38">
        <f>SUM(I101:T101)</f>
        <v>1320</v>
      </c>
    </row>
    <row r="102" spans="1:21" s="1" customFormat="1" ht="15.75" hidden="1" thickBot="1" x14ac:dyDescent="0.35">
      <c r="A102" s="16"/>
      <c r="B102" s="16"/>
      <c r="C102" s="16"/>
      <c r="D102" s="16"/>
      <c r="E102" s="16"/>
      <c r="G102" s="30" t="s">
        <v>18</v>
      </c>
      <c r="H102" s="31"/>
      <c r="I102" s="32">
        <f>SUM(I98:I101)</f>
        <v>0</v>
      </c>
      <c r="J102" s="32">
        <f t="shared" ref="J102:U102" si="28">SUM(J98:J101)</f>
        <v>0</v>
      </c>
      <c r="K102" s="32">
        <f t="shared" si="28"/>
        <v>330</v>
      </c>
      <c r="L102" s="32">
        <f t="shared" si="28"/>
        <v>0</v>
      </c>
      <c r="M102" s="32">
        <f t="shared" si="28"/>
        <v>0</v>
      </c>
      <c r="N102" s="32">
        <f t="shared" si="28"/>
        <v>330</v>
      </c>
      <c r="O102" s="32">
        <f t="shared" si="28"/>
        <v>0</v>
      </c>
      <c r="P102" s="32">
        <f t="shared" si="28"/>
        <v>11000</v>
      </c>
      <c r="Q102" s="32">
        <f t="shared" si="28"/>
        <v>330</v>
      </c>
      <c r="R102" s="32">
        <f t="shared" si="28"/>
        <v>0</v>
      </c>
      <c r="S102" s="32">
        <f t="shared" si="28"/>
        <v>0</v>
      </c>
      <c r="T102" s="32">
        <f t="shared" si="28"/>
        <v>2530</v>
      </c>
      <c r="U102" s="25">
        <f t="shared" si="28"/>
        <v>14520</v>
      </c>
    </row>
    <row r="103" spans="1:21" s="1" customFormat="1" ht="15" hidden="1" x14ac:dyDescent="0.3">
      <c r="A103" s="16"/>
      <c r="B103" s="16"/>
      <c r="C103" s="16"/>
      <c r="D103" s="16"/>
      <c r="E103" s="16"/>
      <c r="G103" s="15" t="s">
        <v>113</v>
      </c>
      <c r="U103" s="33"/>
    </row>
    <row r="104" spans="1:21" s="1" customFormat="1" ht="15" hidden="1" x14ac:dyDescent="0.3">
      <c r="A104" s="16"/>
      <c r="B104" s="16"/>
      <c r="C104" s="16"/>
      <c r="D104" s="16"/>
      <c r="E104" s="16"/>
      <c r="G104" s="28" t="s">
        <v>54</v>
      </c>
      <c r="I104" s="20">
        <v>100</v>
      </c>
      <c r="J104" s="20">
        <v>100</v>
      </c>
      <c r="K104" s="20">
        <v>100</v>
      </c>
      <c r="L104" s="20">
        <v>100</v>
      </c>
      <c r="M104" s="20">
        <v>100</v>
      </c>
      <c r="N104" s="20">
        <v>100</v>
      </c>
      <c r="O104" s="20">
        <v>100</v>
      </c>
      <c r="P104" s="20">
        <v>100</v>
      </c>
      <c r="Q104" s="20">
        <v>100</v>
      </c>
      <c r="R104" s="20">
        <v>100</v>
      </c>
      <c r="S104" s="20">
        <v>100</v>
      </c>
      <c r="T104" s="20">
        <v>100</v>
      </c>
      <c r="U104" s="29">
        <f>SUM(I104:T104)</f>
        <v>1200</v>
      </c>
    </row>
    <row r="105" spans="1:21" s="1" customFormat="1" ht="15" hidden="1" x14ac:dyDescent="0.3">
      <c r="A105" s="16"/>
      <c r="B105" s="16"/>
      <c r="C105" s="16"/>
      <c r="D105" s="16"/>
      <c r="E105" s="16"/>
      <c r="G105" s="28" t="s">
        <v>57</v>
      </c>
      <c r="I105" s="20">
        <v>2000</v>
      </c>
      <c r="J105" s="20">
        <v>2000</v>
      </c>
      <c r="K105" s="20">
        <v>2000</v>
      </c>
      <c r="L105" s="20">
        <v>2000</v>
      </c>
      <c r="M105" s="20">
        <v>2000</v>
      </c>
      <c r="N105" s="20">
        <v>2000</v>
      </c>
      <c r="O105" s="20">
        <v>2000</v>
      </c>
      <c r="P105" s="20">
        <v>2000</v>
      </c>
      <c r="Q105" s="20">
        <v>2000</v>
      </c>
      <c r="R105" s="20">
        <v>2000</v>
      </c>
      <c r="S105" s="20">
        <v>2000</v>
      </c>
      <c r="T105" s="20">
        <v>2000</v>
      </c>
      <c r="U105" s="29">
        <f t="shared" ref="U105:U110" si="29">SUM(I105:T105)</f>
        <v>24000</v>
      </c>
    </row>
    <row r="106" spans="1:21" s="1" customFormat="1" ht="15" hidden="1" x14ac:dyDescent="0.3">
      <c r="A106" s="16"/>
      <c r="B106" s="16"/>
      <c r="C106" s="16"/>
      <c r="D106" s="16"/>
      <c r="E106" s="16"/>
      <c r="G106" s="28" t="s">
        <v>59</v>
      </c>
      <c r="I106" s="20">
        <v>75</v>
      </c>
      <c r="J106" s="20">
        <v>75</v>
      </c>
      <c r="K106" s="20">
        <v>75</v>
      </c>
      <c r="L106" s="20">
        <v>75</v>
      </c>
      <c r="M106" s="20">
        <v>75</v>
      </c>
      <c r="N106" s="20">
        <v>75</v>
      </c>
      <c r="O106" s="20">
        <v>75</v>
      </c>
      <c r="P106" s="20">
        <v>75</v>
      </c>
      <c r="Q106" s="20">
        <v>75</v>
      </c>
      <c r="R106" s="20">
        <v>75</v>
      </c>
      <c r="S106" s="20">
        <v>75</v>
      </c>
      <c r="T106" s="20">
        <v>75</v>
      </c>
      <c r="U106" s="29">
        <f t="shared" si="29"/>
        <v>900</v>
      </c>
    </row>
    <row r="107" spans="1:21" s="1" customFormat="1" ht="15" hidden="1" x14ac:dyDescent="0.3">
      <c r="A107" s="16"/>
      <c r="B107" s="16"/>
      <c r="C107" s="16"/>
      <c r="D107" s="16"/>
      <c r="E107" s="16"/>
      <c r="G107" s="28" t="s">
        <v>61</v>
      </c>
      <c r="I107" s="20">
        <v>250</v>
      </c>
      <c r="J107" s="20">
        <v>250</v>
      </c>
      <c r="K107" s="20">
        <v>250</v>
      </c>
      <c r="L107" s="20">
        <v>250</v>
      </c>
      <c r="M107" s="20">
        <v>250</v>
      </c>
      <c r="N107" s="20">
        <v>250</v>
      </c>
      <c r="O107" s="20">
        <v>250</v>
      </c>
      <c r="P107" s="20">
        <v>250</v>
      </c>
      <c r="Q107" s="20">
        <v>250</v>
      </c>
      <c r="R107" s="20">
        <v>250</v>
      </c>
      <c r="S107" s="20">
        <v>250</v>
      </c>
      <c r="T107" s="20">
        <v>250</v>
      </c>
      <c r="U107" s="29">
        <f t="shared" si="29"/>
        <v>3000</v>
      </c>
    </row>
    <row r="108" spans="1:21" s="1" customFormat="1" ht="15" hidden="1" x14ac:dyDescent="0.3">
      <c r="A108" s="16"/>
      <c r="B108" s="16"/>
      <c r="C108" s="16"/>
      <c r="D108" s="16"/>
      <c r="E108" s="16"/>
      <c r="G108" s="28" t="s">
        <v>63</v>
      </c>
      <c r="I108" s="20">
        <v>200</v>
      </c>
      <c r="J108" s="20">
        <v>200</v>
      </c>
      <c r="K108" s="20">
        <v>200</v>
      </c>
      <c r="L108" s="20">
        <v>200</v>
      </c>
      <c r="M108" s="20">
        <v>200</v>
      </c>
      <c r="N108" s="20">
        <v>200</v>
      </c>
      <c r="O108" s="20">
        <v>200</v>
      </c>
      <c r="P108" s="20">
        <v>200</v>
      </c>
      <c r="Q108" s="20">
        <v>200</v>
      </c>
      <c r="R108" s="20">
        <v>200</v>
      </c>
      <c r="S108" s="20">
        <v>200</v>
      </c>
      <c r="T108" s="20">
        <v>200</v>
      </c>
      <c r="U108" s="29">
        <f t="shared" si="29"/>
        <v>2400</v>
      </c>
    </row>
    <row r="109" spans="1:21" s="1" customFormat="1" ht="15" hidden="1" x14ac:dyDescent="0.3">
      <c r="A109" s="16"/>
      <c r="B109" s="16"/>
      <c r="C109" s="16"/>
      <c r="D109" s="16"/>
      <c r="E109" s="16"/>
      <c r="G109" s="28" t="s">
        <v>65</v>
      </c>
      <c r="I109" s="20">
        <v>100</v>
      </c>
      <c r="J109" s="20">
        <v>100</v>
      </c>
      <c r="K109" s="20">
        <v>100</v>
      </c>
      <c r="L109" s="20">
        <v>100</v>
      </c>
      <c r="M109" s="20">
        <v>100</v>
      </c>
      <c r="N109" s="20">
        <v>100</v>
      </c>
      <c r="O109" s="20">
        <v>100</v>
      </c>
      <c r="P109" s="20">
        <v>100</v>
      </c>
      <c r="Q109" s="20">
        <v>100</v>
      </c>
      <c r="R109" s="20">
        <v>100</v>
      </c>
      <c r="S109" s="20">
        <v>100</v>
      </c>
      <c r="T109" s="20">
        <v>100</v>
      </c>
      <c r="U109" s="29">
        <f t="shared" si="29"/>
        <v>1200</v>
      </c>
    </row>
    <row r="110" spans="1:21" s="1" customFormat="1" ht="15" hidden="1" x14ac:dyDescent="0.3">
      <c r="A110" s="16"/>
      <c r="B110" s="16"/>
      <c r="C110" s="16"/>
      <c r="D110" s="16"/>
      <c r="E110" s="16"/>
      <c r="F110" s="34">
        <v>0.25</v>
      </c>
      <c r="G110" s="35" t="str">
        <f>"Contigency"&amp;" "&amp;"at"&amp;" "&amp;(F110*100)&amp;"%"</f>
        <v>Contigency at 25%</v>
      </c>
      <c r="H110" s="36"/>
      <c r="I110" s="37">
        <f>SUM(I104:I109)*$F$36</f>
        <v>681.25</v>
      </c>
      <c r="J110" s="37">
        <f>SUM(J104:J109)*$F$36</f>
        <v>681.25</v>
      </c>
      <c r="K110" s="37">
        <f t="shared" ref="K110:T110" si="30">SUM(K104:K109)*$F$36</f>
        <v>681.25</v>
      </c>
      <c r="L110" s="37">
        <f t="shared" si="30"/>
        <v>681.25</v>
      </c>
      <c r="M110" s="37">
        <f t="shared" si="30"/>
        <v>681.25</v>
      </c>
      <c r="N110" s="37">
        <f t="shared" si="30"/>
        <v>681.25</v>
      </c>
      <c r="O110" s="37">
        <f t="shared" si="30"/>
        <v>681.25</v>
      </c>
      <c r="P110" s="37">
        <f t="shared" si="30"/>
        <v>681.25</v>
      </c>
      <c r="Q110" s="37">
        <f t="shared" si="30"/>
        <v>681.25</v>
      </c>
      <c r="R110" s="37">
        <f t="shared" si="30"/>
        <v>681.25</v>
      </c>
      <c r="S110" s="37">
        <f t="shared" si="30"/>
        <v>681.25</v>
      </c>
      <c r="T110" s="37">
        <f t="shared" si="30"/>
        <v>681.25</v>
      </c>
      <c r="U110" s="38">
        <f t="shared" si="29"/>
        <v>8175</v>
      </c>
    </row>
    <row r="111" spans="1:21" s="1" customFormat="1" ht="15.75" hidden="1" thickBot="1" x14ac:dyDescent="0.35">
      <c r="A111" s="16"/>
      <c r="B111" s="16"/>
      <c r="C111" s="16"/>
      <c r="D111" s="16"/>
      <c r="E111" s="16"/>
      <c r="G111" s="30" t="s">
        <v>18</v>
      </c>
      <c r="H111" s="31"/>
      <c r="I111" s="32">
        <f>SUM(I104:I109)</f>
        <v>2725</v>
      </c>
      <c r="J111" s="32">
        <f t="shared" ref="J111:U111" si="31">SUM(J104:J109)</f>
        <v>2725</v>
      </c>
      <c r="K111" s="32">
        <f t="shared" si="31"/>
        <v>2725</v>
      </c>
      <c r="L111" s="32">
        <f t="shared" si="31"/>
        <v>2725</v>
      </c>
      <c r="M111" s="32">
        <f t="shared" si="31"/>
        <v>2725</v>
      </c>
      <c r="N111" s="32">
        <f t="shared" si="31"/>
        <v>2725</v>
      </c>
      <c r="O111" s="32">
        <f t="shared" si="31"/>
        <v>2725</v>
      </c>
      <c r="P111" s="32">
        <f t="shared" si="31"/>
        <v>2725</v>
      </c>
      <c r="Q111" s="32">
        <f t="shared" si="31"/>
        <v>2725</v>
      </c>
      <c r="R111" s="32">
        <f t="shared" si="31"/>
        <v>2725</v>
      </c>
      <c r="S111" s="32">
        <f t="shared" si="31"/>
        <v>2725</v>
      </c>
      <c r="T111" s="32">
        <f t="shared" si="31"/>
        <v>2725</v>
      </c>
      <c r="U111" s="25">
        <f t="shared" si="31"/>
        <v>32700</v>
      </c>
    </row>
    <row r="112" spans="1:21" s="1" customFormat="1" ht="15" hidden="1" x14ac:dyDescent="0.3">
      <c r="A112" s="16"/>
      <c r="B112" s="16"/>
      <c r="C112" s="16"/>
      <c r="D112" s="16"/>
      <c r="E112" s="16"/>
      <c r="G112" s="15" t="s">
        <v>114</v>
      </c>
      <c r="I112" s="20"/>
      <c r="J112" s="20"/>
      <c r="K112" s="20"/>
      <c r="L112" s="20"/>
      <c r="M112" s="20"/>
      <c r="N112" s="20"/>
      <c r="O112" s="20"/>
      <c r="P112" s="20"/>
      <c r="Q112" s="20"/>
      <c r="R112" s="20"/>
      <c r="S112" s="20"/>
      <c r="T112" s="20"/>
      <c r="U112" s="33"/>
    </row>
    <row r="113" spans="1:21" s="1" customFormat="1" ht="15" hidden="1" x14ac:dyDescent="0.3">
      <c r="A113" s="16"/>
      <c r="B113" s="16"/>
      <c r="C113" s="16"/>
      <c r="D113" s="16"/>
      <c r="E113" s="16"/>
      <c r="G113" s="45" t="s">
        <v>115</v>
      </c>
      <c r="I113" s="20"/>
      <c r="J113" s="20"/>
      <c r="K113" s="20"/>
      <c r="L113" s="20"/>
      <c r="M113" s="20"/>
      <c r="N113" s="20"/>
      <c r="O113" s="20"/>
      <c r="P113" s="20"/>
      <c r="Q113" s="20"/>
      <c r="R113" s="20"/>
      <c r="S113" s="20"/>
      <c r="T113" s="20"/>
      <c r="U113" s="46">
        <f>SUM(I113:T113)</f>
        <v>0</v>
      </c>
    </row>
    <row r="114" spans="1:21" s="1" customFormat="1" ht="15" hidden="1" x14ac:dyDescent="0.3">
      <c r="A114" s="16"/>
      <c r="B114" s="16"/>
      <c r="C114" s="16"/>
      <c r="D114" s="16"/>
      <c r="E114" s="16"/>
      <c r="G114" s="45" t="s">
        <v>65</v>
      </c>
      <c r="I114" s="20"/>
      <c r="J114" s="20"/>
      <c r="K114" s="20"/>
      <c r="L114" s="20"/>
      <c r="M114" s="20"/>
      <c r="N114" s="20"/>
      <c r="O114" s="20"/>
      <c r="P114" s="20"/>
      <c r="Q114" s="20"/>
      <c r="R114" s="20"/>
      <c r="S114" s="20"/>
      <c r="T114" s="20"/>
      <c r="U114" s="46">
        <f>SUM(I114:T114)</f>
        <v>0</v>
      </c>
    </row>
    <row r="115" spans="1:21" s="1" customFormat="1" ht="15" hidden="1" x14ac:dyDescent="0.3">
      <c r="A115" s="16"/>
      <c r="B115" s="16"/>
      <c r="C115" s="16"/>
      <c r="D115" s="16"/>
      <c r="E115" s="16"/>
      <c r="F115" s="34">
        <v>0.1</v>
      </c>
      <c r="G115" s="35" t="str">
        <f>"Contigency"&amp;" "&amp;"at"&amp;" "&amp;(F115*100)&amp;"%"</f>
        <v>Contigency at 10%</v>
      </c>
      <c r="I115" s="20">
        <f>SUM(I113:I114)*$F$45</f>
        <v>0</v>
      </c>
      <c r="J115" s="20">
        <f>SUM(J113:J114)*$F$45</f>
        <v>0</v>
      </c>
      <c r="K115" s="20">
        <f t="shared" ref="K115:T115" si="32">SUM(K113:K114)*$F$45</f>
        <v>0</v>
      </c>
      <c r="L115" s="20">
        <f t="shared" si="32"/>
        <v>0</v>
      </c>
      <c r="M115" s="20">
        <f t="shared" si="32"/>
        <v>0</v>
      </c>
      <c r="N115" s="20">
        <f t="shared" si="32"/>
        <v>0</v>
      </c>
      <c r="O115" s="20">
        <f t="shared" si="32"/>
        <v>0</v>
      </c>
      <c r="P115" s="20">
        <f t="shared" si="32"/>
        <v>0</v>
      </c>
      <c r="Q115" s="20">
        <f t="shared" si="32"/>
        <v>0</v>
      </c>
      <c r="R115" s="20">
        <f t="shared" si="32"/>
        <v>0</v>
      </c>
      <c r="S115" s="20">
        <f t="shared" si="32"/>
        <v>0</v>
      </c>
      <c r="T115" s="20">
        <f t="shared" si="32"/>
        <v>0</v>
      </c>
      <c r="U115" s="46">
        <f>SUM(I115:T115)</f>
        <v>0</v>
      </c>
    </row>
    <row r="116" spans="1:21" s="1" customFormat="1" ht="15.75" hidden="1" thickBot="1" x14ac:dyDescent="0.35">
      <c r="A116" s="16"/>
      <c r="B116" s="16"/>
      <c r="C116" s="16"/>
      <c r="D116" s="16"/>
      <c r="E116" s="16"/>
      <c r="G116" s="30" t="s">
        <v>18</v>
      </c>
      <c r="H116" s="31"/>
      <c r="I116" s="32">
        <f>SUM(I113:I115)</f>
        <v>0</v>
      </c>
      <c r="J116" s="32">
        <f t="shared" ref="J116:T116" si="33">SUM(J113:J115)</f>
        <v>0</v>
      </c>
      <c r="K116" s="32">
        <f t="shared" si="33"/>
        <v>0</v>
      </c>
      <c r="L116" s="32">
        <f t="shared" si="33"/>
        <v>0</v>
      </c>
      <c r="M116" s="32">
        <f t="shared" si="33"/>
        <v>0</v>
      </c>
      <c r="N116" s="32">
        <f t="shared" si="33"/>
        <v>0</v>
      </c>
      <c r="O116" s="32">
        <f t="shared" si="33"/>
        <v>0</v>
      </c>
      <c r="P116" s="32">
        <f t="shared" si="33"/>
        <v>0</v>
      </c>
      <c r="Q116" s="32">
        <f t="shared" si="33"/>
        <v>0</v>
      </c>
      <c r="R116" s="32">
        <f t="shared" si="33"/>
        <v>0</v>
      </c>
      <c r="S116" s="32">
        <f t="shared" si="33"/>
        <v>0</v>
      </c>
      <c r="T116" s="32">
        <f t="shared" si="33"/>
        <v>0</v>
      </c>
      <c r="U116" s="25">
        <f>SUM(U110:U114)</f>
        <v>40875</v>
      </c>
    </row>
    <row r="117" spans="1:21" s="1" customFormat="1" ht="15" hidden="1" x14ac:dyDescent="0.3">
      <c r="A117" s="16"/>
      <c r="B117" s="16"/>
      <c r="C117" s="16"/>
      <c r="D117" s="16"/>
      <c r="E117" s="16"/>
      <c r="G117" s="15" t="s">
        <v>79</v>
      </c>
      <c r="U117" s="33"/>
    </row>
    <row r="118" spans="1:21" s="1" customFormat="1" ht="15" hidden="1" x14ac:dyDescent="0.3">
      <c r="A118" s="16"/>
      <c r="B118" s="16"/>
      <c r="C118" s="16"/>
      <c r="D118" s="16"/>
      <c r="E118" s="16"/>
      <c r="G118" s="28" t="s">
        <v>83</v>
      </c>
      <c r="I118" s="20"/>
      <c r="J118" s="20"/>
      <c r="K118" s="20"/>
      <c r="L118" s="20"/>
      <c r="M118" s="20"/>
      <c r="N118" s="20"/>
      <c r="O118" s="20"/>
      <c r="P118" s="20"/>
      <c r="Q118" s="20"/>
      <c r="R118" s="20"/>
      <c r="S118" s="20"/>
      <c r="T118" s="20"/>
      <c r="U118" s="29"/>
    </row>
    <row r="119" spans="1:21" s="1" customFormat="1" ht="15" hidden="1" x14ac:dyDescent="0.3">
      <c r="A119" s="16"/>
      <c r="B119" s="16"/>
      <c r="C119" s="16"/>
      <c r="D119" s="16"/>
      <c r="E119" s="16"/>
      <c r="G119" s="28" t="s">
        <v>81</v>
      </c>
      <c r="I119" s="20">
        <v>0</v>
      </c>
      <c r="J119" s="20">
        <v>12050</v>
      </c>
      <c r="K119" s="20">
        <v>11600</v>
      </c>
      <c r="L119" s="20">
        <v>7525</v>
      </c>
      <c r="M119" s="20">
        <v>4150</v>
      </c>
      <c r="N119" s="20">
        <v>0</v>
      </c>
      <c r="O119" s="20">
        <v>2475</v>
      </c>
      <c r="P119" s="20">
        <v>0</v>
      </c>
      <c r="Q119" s="20">
        <v>0</v>
      </c>
      <c r="R119" s="20">
        <v>8100</v>
      </c>
      <c r="S119" s="20">
        <v>0</v>
      </c>
      <c r="T119" s="20">
        <v>0</v>
      </c>
      <c r="U119" s="29">
        <f>SUM(I119:T119)</f>
        <v>45900</v>
      </c>
    </row>
    <row r="120" spans="1:21" s="1" customFormat="1" ht="15" hidden="1" x14ac:dyDescent="0.3">
      <c r="A120" s="16"/>
      <c r="B120" s="16"/>
      <c r="C120" s="16"/>
      <c r="D120" s="16"/>
      <c r="E120" s="16"/>
      <c r="G120" s="28" t="s">
        <v>25</v>
      </c>
      <c r="I120" s="20"/>
      <c r="J120" s="20"/>
      <c r="K120" s="20"/>
      <c r="L120" s="20"/>
      <c r="M120" s="20"/>
      <c r="N120" s="20"/>
      <c r="O120" s="20"/>
      <c r="P120" s="20"/>
      <c r="Q120" s="20"/>
      <c r="R120" s="20"/>
      <c r="S120" s="20"/>
      <c r="T120" s="20"/>
      <c r="U120" s="29">
        <f>SUM(I120:T120)</f>
        <v>0</v>
      </c>
    </row>
    <row r="121" spans="1:21" s="1" customFormat="1" ht="15" hidden="1" x14ac:dyDescent="0.3">
      <c r="A121" s="16"/>
      <c r="B121" s="16"/>
      <c r="C121" s="16"/>
      <c r="D121" s="16"/>
      <c r="E121" s="16"/>
      <c r="G121" s="28" t="s">
        <v>116</v>
      </c>
      <c r="I121" s="20"/>
      <c r="J121" s="20">
        <v>1000</v>
      </c>
      <c r="K121" s="20"/>
      <c r="L121" s="20"/>
      <c r="M121" s="20"/>
      <c r="N121" s="20"/>
      <c r="O121" s="20"/>
      <c r="P121" s="20"/>
      <c r="Q121" s="20"/>
      <c r="R121" s="20"/>
      <c r="S121" s="20"/>
      <c r="T121" s="20"/>
      <c r="U121" s="29">
        <f>SUM(I121:T121)</f>
        <v>1000</v>
      </c>
    </row>
    <row r="122" spans="1:21" s="1" customFormat="1" ht="15" hidden="1" x14ac:dyDescent="0.3">
      <c r="A122" s="16"/>
      <c r="B122" s="16"/>
      <c r="C122" s="16"/>
      <c r="D122" s="16"/>
      <c r="E122" s="16"/>
      <c r="G122" s="28" t="s">
        <v>65</v>
      </c>
      <c r="I122" s="20"/>
      <c r="J122" s="20"/>
      <c r="K122" s="20"/>
      <c r="L122" s="20"/>
      <c r="M122" s="20"/>
      <c r="N122" s="20"/>
      <c r="O122" s="20"/>
      <c r="P122" s="20"/>
      <c r="Q122" s="20"/>
      <c r="R122" s="20"/>
      <c r="S122" s="20"/>
      <c r="T122" s="20"/>
      <c r="U122" s="29">
        <f>SUM(I122:T122)</f>
        <v>0</v>
      </c>
    </row>
    <row r="123" spans="1:21" s="1" customFormat="1" ht="15" hidden="1" x14ac:dyDescent="0.3">
      <c r="A123" s="16"/>
      <c r="B123" s="16"/>
      <c r="C123" s="16"/>
      <c r="D123" s="16"/>
      <c r="E123" s="16"/>
      <c r="F123" s="34">
        <v>0.1</v>
      </c>
      <c r="G123" s="35" t="str">
        <f>"Contigency"&amp;" "&amp;"at"&amp;" "&amp;(F123*100)&amp;"%"</f>
        <v>Contigency at 10%</v>
      </c>
      <c r="H123" s="36"/>
      <c r="I123" s="37">
        <f>SUM(I118:I122)*$F$58</f>
        <v>0</v>
      </c>
      <c r="J123" s="37">
        <f>SUM(J118:J122)*$F$58</f>
        <v>1305</v>
      </c>
      <c r="K123" s="37">
        <f t="shared" ref="K123:T123" si="34">SUM(K118:K122)*$F$58</f>
        <v>1160</v>
      </c>
      <c r="L123" s="37">
        <f t="shared" si="34"/>
        <v>752.5</v>
      </c>
      <c r="M123" s="37">
        <f t="shared" si="34"/>
        <v>415</v>
      </c>
      <c r="N123" s="37">
        <f t="shared" si="34"/>
        <v>0</v>
      </c>
      <c r="O123" s="37">
        <f t="shared" si="34"/>
        <v>247.5</v>
      </c>
      <c r="P123" s="37">
        <f t="shared" si="34"/>
        <v>0</v>
      </c>
      <c r="Q123" s="37">
        <f t="shared" si="34"/>
        <v>0</v>
      </c>
      <c r="R123" s="37">
        <f t="shared" si="34"/>
        <v>810</v>
      </c>
      <c r="S123" s="37">
        <f t="shared" si="34"/>
        <v>0</v>
      </c>
      <c r="T123" s="37">
        <f t="shared" si="34"/>
        <v>0</v>
      </c>
      <c r="U123" s="38">
        <f>SUM(I123:T123)</f>
        <v>4690</v>
      </c>
    </row>
    <row r="124" spans="1:21" s="1" customFormat="1" ht="15.75" hidden="1" thickBot="1" x14ac:dyDescent="0.35">
      <c r="A124" s="16"/>
      <c r="B124" s="16"/>
      <c r="C124" s="16"/>
      <c r="D124" s="16"/>
      <c r="E124" s="16"/>
      <c r="G124" s="30" t="s">
        <v>18</v>
      </c>
      <c r="H124" s="31"/>
      <c r="I124" s="32">
        <f>SUM(I118:I123)</f>
        <v>0</v>
      </c>
      <c r="J124" s="32">
        <f t="shared" ref="J124:T124" si="35">SUM(J118:J123)</f>
        <v>14355</v>
      </c>
      <c r="K124" s="32">
        <f t="shared" si="35"/>
        <v>12760</v>
      </c>
      <c r="L124" s="32">
        <f t="shared" si="35"/>
        <v>8277.5</v>
      </c>
      <c r="M124" s="32">
        <f t="shared" si="35"/>
        <v>4565</v>
      </c>
      <c r="N124" s="32">
        <f t="shared" si="35"/>
        <v>0</v>
      </c>
      <c r="O124" s="32">
        <f t="shared" si="35"/>
        <v>2722.5</v>
      </c>
      <c r="P124" s="32">
        <f t="shared" si="35"/>
        <v>0</v>
      </c>
      <c r="Q124" s="32">
        <f t="shared" si="35"/>
        <v>0</v>
      </c>
      <c r="R124" s="32">
        <f t="shared" si="35"/>
        <v>8910</v>
      </c>
      <c r="S124" s="32">
        <f t="shared" si="35"/>
        <v>0</v>
      </c>
      <c r="T124" s="32">
        <f t="shared" si="35"/>
        <v>0</v>
      </c>
      <c r="U124" s="25">
        <f>SUM(U118:U122)</f>
        <v>46900</v>
      </c>
    </row>
    <row r="125" spans="1:21" s="1" customFormat="1" ht="15" hidden="1" x14ac:dyDescent="0.3">
      <c r="A125" s="16"/>
      <c r="B125" s="16"/>
      <c r="C125" s="16"/>
      <c r="D125" s="16"/>
      <c r="E125" s="16"/>
      <c r="G125" s="15" t="s">
        <v>100</v>
      </c>
      <c r="U125" s="33"/>
    </row>
    <row r="126" spans="1:21" s="1" customFormat="1" ht="15" hidden="1" x14ac:dyDescent="0.3">
      <c r="A126" s="16"/>
      <c r="B126" s="16"/>
      <c r="C126" s="16"/>
      <c r="D126" s="16"/>
      <c r="E126" s="16"/>
      <c r="G126" s="28" t="s">
        <v>103</v>
      </c>
      <c r="U126" s="29">
        <f>SUM(I126:T126)</f>
        <v>0</v>
      </c>
    </row>
    <row r="127" spans="1:21" s="1" customFormat="1" ht="15" hidden="1" x14ac:dyDescent="0.3">
      <c r="A127" s="16"/>
      <c r="B127" s="16"/>
      <c r="C127" s="16"/>
      <c r="D127" s="16"/>
      <c r="E127" s="16"/>
      <c r="G127" s="28" t="s">
        <v>105</v>
      </c>
      <c r="U127" s="29">
        <f>SUM(I127:T127)</f>
        <v>0</v>
      </c>
    </row>
    <row r="128" spans="1:21" s="1" customFormat="1" ht="15" hidden="1" x14ac:dyDescent="0.3">
      <c r="A128" s="16"/>
      <c r="B128" s="16"/>
      <c r="C128" s="16"/>
      <c r="D128" s="16"/>
      <c r="E128" s="16"/>
      <c r="G128" s="28" t="s">
        <v>117</v>
      </c>
      <c r="U128" s="29">
        <f>SUM(I128:T128)</f>
        <v>0</v>
      </c>
    </row>
    <row r="129" spans="1:21" s="1" customFormat="1" ht="15" hidden="1" x14ac:dyDescent="0.3">
      <c r="A129" s="16"/>
      <c r="B129" s="16"/>
      <c r="C129" s="16"/>
      <c r="D129" s="16"/>
      <c r="E129" s="16"/>
      <c r="G129" s="28" t="s">
        <v>65</v>
      </c>
      <c r="U129" s="29">
        <f>SUM(I129:T129)</f>
        <v>0</v>
      </c>
    </row>
    <row r="130" spans="1:21" s="1" customFormat="1" ht="15" hidden="1" x14ac:dyDescent="0.3">
      <c r="A130" s="16"/>
      <c r="B130" s="16"/>
      <c r="C130" s="16"/>
      <c r="D130" s="16"/>
      <c r="E130" s="16"/>
      <c r="F130" s="34">
        <v>0.1</v>
      </c>
      <c r="G130" s="35" t="str">
        <f>"Contigency"&amp;" "&amp;"at"&amp;" "&amp;(F130*100)&amp;"%"</f>
        <v>Contigency at 10%</v>
      </c>
      <c r="I130" s="20">
        <f>SUM(I126:I129)*$F$66</f>
        <v>0</v>
      </c>
      <c r="J130" s="20">
        <f>SUM(J126:J129)*$F$66</f>
        <v>0</v>
      </c>
      <c r="K130" s="20">
        <f t="shared" ref="K130:T130" si="36">SUM(K126:K129)*$F$66</f>
        <v>0</v>
      </c>
      <c r="L130" s="20">
        <f t="shared" si="36"/>
        <v>0</v>
      </c>
      <c r="M130" s="20">
        <f t="shared" si="36"/>
        <v>0</v>
      </c>
      <c r="N130" s="20">
        <f t="shared" si="36"/>
        <v>0</v>
      </c>
      <c r="O130" s="20">
        <f t="shared" si="36"/>
        <v>0</v>
      </c>
      <c r="P130" s="20">
        <f t="shared" si="36"/>
        <v>0</v>
      </c>
      <c r="Q130" s="20">
        <f t="shared" si="36"/>
        <v>0</v>
      </c>
      <c r="R130" s="20">
        <f t="shared" si="36"/>
        <v>0</v>
      </c>
      <c r="S130" s="20">
        <f t="shared" si="36"/>
        <v>0</v>
      </c>
      <c r="T130" s="20">
        <f t="shared" si="36"/>
        <v>0</v>
      </c>
      <c r="U130" s="29">
        <f>SUM(I130:T130)</f>
        <v>0</v>
      </c>
    </row>
    <row r="131" spans="1:21" s="1" customFormat="1" ht="15.75" hidden="1" thickBot="1" x14ac:dyDescent="0.35">
      <c r="A131" s="16"/>
      <c r="B131" s="16"/>
      <c r="C131" s="16"/>
      <c r="D131" s="16"/>
      <c r="E131" s="16"/>
      <c r="G131" s="30" t="s">
        <v>18</v>
      </c>
      <c r="H131" s="31"/>
      <c r="I131" s="32">
        <f t="shared" ref="I131:T131" si="37">SUM(I126:I130)</f>
        <v>0</v>
      </c>
      <c r="J131" s="32">
        <f t="shared" si="37"/>
        <v>0</v>
      </c>
      <c r="K131" s="32">
        <f t="shared" si="37"/>
        <v>0</v>
      </c>
      <c r="L131" s="32">
        <f t="shared" si="37"/>
        <v>0</v>
      </c>
      <c r="M131" s="32">
        <f t="shared" si="37"/>
        <v>0</v>
      </c>
      <c r="N131" s="32">
        <f t="shared" si="37"/>
        <v>0</v>
      </c>
      <c r="O131" s="32">
        <f t="shared" si="37"/>
        <v>0</v>
      </c>
      <c r="P131" s="32">
        <f t="shared" si="37"/>
        <v>0</v>
      </c>
      <c r="Q131" s="32">
        <f t="shared" si="37"/>
        <v>0</v>
      </c>
      <c r="R131" s="32">
        <f t="shared" si="37"/>
        <v>0</v>
      </c>
      <c r="S131" s="32">
        <f t="shared" si="37"/>
        <v>0</v>
      </c>
      <c r="T131" s="32">
        <f t="shared" si="37"/>
        <v>0</v>
      </c>
      <c r="U131" s="25">
        <f>SUM(U126:U129)</f>
        <v>0</v>
      </c>
    </row>
    <row r="132" spans="1:21" s="1" customFormat="1" ht="15" hidden="1" x14ac:dyDescent="0.3">
      <c r="A132" s="16"/>
      <c r="B132" s="16"/>
      <c r="C132" s="16"/>
      <c r="D132" s="16"/>
      <c r="E132" s="16"/>
      <c r="G132" s="40"/>
      <c r="H132" s="36"/>
      <c r="I132" s="36"/>
      <c r="J132" s="36"/>
      <c r="K132" s="36"/>
      <c r="L132" s="36"/>
      <c r="M132" s="36"/>
      <c r="N132" s="36"/>
      <c r="O132" s="36"/>
      <c r="P132" s="36"/>
      <c r="Q132" s="36"/>
      <c r="R132" s="36"/>
      <c r="S132" s="36"/>
      <c r="T132" s="36"/>
      <c r="U132" s="41"/>
    </row>
    <row r="133" spans="1:21" s="1" customFormat="1" ht="15.75" hidden="1" thickBot="1" x14ac:dyDescent="0.35">
      <c r="A133" s="16"/>
      <c r="B133" s="16"/>
      <c r="C133" s="16"/>
      <c r="D133" s="16"/>
      <c r="E133" s="16"/>
      <c r="G133" s="22" t="s">
        <v>118</v>
      </c>
      <c r="H133" s="23"/>
      <c r="I133" s="24">
        <f t="shared" ref="I133:U133" si="38">I96+I102+I111+I115+I124+I131</f>
        <v>34591.666666666672</v>
      </c>
      <c r="J133" s="24">
        <f t="shared" si="38"/>
        <v>48946.666666666672</v>
      </c>
      <c r="K133" s="24">
        <f t="shared" si="38"/>
        <v>47681.666666666672</v>
      </c>
      <c r="L133" s="24">
        <f t="shared" si="38"/>
        <v>42869.166666666672</v>
      </c>
      <c r="M133" s="24">
        <f t="shared" si="38"/>
        <v>39156.666666666672</v>
      </c>
      <c r="N133" s="24">
        <f t="shared" si="38"/>
        <v>34921.666666666672</v>
      </c>
      <c r="O133" s="24">
        <f t="shared" si="38"/>
        <v>37314.166666666672</v>
      </c>
      <c r="P133" s="24">
        <f t="shared" si="38"/>
        <v>45591.666666666672</v>
      </c>
      <c r="Q133" s="24">
        <f t="shared" si="38"/>
        <v>34921.666666666672</v>
      </c>
      <c r="R133" s="24">
        <f t="shared" si="38"/>
        <v>43501.666666666672</v>
      </c>
      <c r="S133" s="24">
        <f t="shared" si="38"/>
        <v>34591.666666666672</v>
      </c>
      <c r="T133" s="24">
        <f t="shared" si="38"/>
        <v>37121.666666666672</v>
      </c>
      <c r="U133" s="42">
        <f t="shared" si="38"/>
        <v>476520</v>
      </c>
    </row>
    <row r="134" spans="1:21" s="1" customFormat="1" ht="15" hidden="1" x14ac:dyDescent="0.3">
      <c r="A134" s="16"/>
      <c r="B134" s="16"/>
      <c r="C134" s="16"/>
      <c r="D134" s="16"/>
      <c r="E134" s="16"/>
    </row>
    <row r="135" spans="1:21" s="1" customFormat="1" ht="15" hidden="1" x14ac:dyDescent="0.3">
      <c r="A135" s="16"/>
      <c r="B135" s="16"/>
      <c r="C135" s="16"/>
      <c r="D135" s="16"/>
      <c r="E135" s="16"/>
    </row>
    <row r="136" spans="1:21" s="1" customFormat="1" ht="15" hidden="1" x14ac:dyDescent="0.3">
      <c r="A136" s="16"/>
      <c r="B136" s="16"/>
      <c r="C136" s="16"/>
      <c r="D136" s="16"/>
      <c r="E136" s="16"/>
    </row>
    <row r="137" spans="1:21" s="1" customFormat="1" ht="15" hidden="1" x14ac:dyDescent="0.3">
      <c r="A137" s="16"/>
      <c r="B137" s="16"/>
      <c r="C137" s="16"/>
      <c r="D137" s="16"/>
      <c r="E137" s="16"/>
    </row>
    <row r="138" spans="1:21" s="1" customFormat="1" ht="15" hidden="1" x14ac:dyDescent="0.3">
      <c r="A138" s="16"/>
      <c r="B138" s="16"/>
      <c r="C138" s="16"/>
      <c r="D138" s="16"/>
      <c r="E138" s="16"/>
    </row>
    <row r="139" spans="1:21" s="1" customFormat="1" ht="15" hidden="1" x14ac:dyDescent="0.3">
      <c r="A139" s="16"/>
      <c r="B139" s="16"/>
      <c r="C139" s="16"/>
      <c r="D139" s="16"/>
      <c r="E139" s="16"/>
    </row>
    <row r="140" spans="1:21" s="1" customFormat="1" ht="15" hidden="1" x14ac:dyDescent="0.3">
      <c r="A140" s="16"/>
      <c r="B140" s="16"/>
      <c r="C140" s="16"/>
      <c r="D140" s="16"/>
      <c r="E140" s="16"/>
    </row>
    <row r="141" spans="1:21" s="1" customFormat="1" ht="15" hidden="1" x14ac:dyDescent="0.3">
      <c r="A141" s="16"/>
      <c r="B141" s="16"/>
      <c r="C141" s="16"/>
      <c r="D141" s="16"/>
      <c r="E141" s="16"/>
    </row>
    <row r="142" spans="1:21" s="1" customFormat="1" ht="15" hidden="1" x14ac:dyDescent="0.3">
      <c r="A142" s="16"/>
      <c r="B142" s="16"/>
      <c r="C142" s="16"/>
      <c r="D142" s="16"/>
      <c r="E142" s="16"/>
    </row>
    <row r="143" spans="1:21" s="1" customFormat="1" ht="15" hidden="1" x14ac:dyDescent="0.3">
      <c r="A143" s="16"/>
      <c r="B143" s="16"/>
      <c r="C143" s="16"/>
      <c r="D143" s="16"/>
      <c r="E143" s="16"/>
    </row>
    <row r="144" spans="1:21" s="1" customFormat="1" ht="15" hidden="1" x14ac:dyDescent="0.3">
      <c r="A144" s="16"/>
      <c r="B144" s="16"/>
      <c r="C144" s="16"/>
      <c r="D144" s="16"/>
      <c r="E144" s="16"/>
    </row>
    <row r="145" spans="1:21" s="1" customFormat="1" ht="15" hidden="1" x14ac:dyDescent="0.3">
      <c r="A145" s="16"/>
      <c r="B145" s="16"/>
      <c r="C145" s="16"/>
      <c r="D145" s="16"/>
      <c r="E145" s="16"/>
    </row>
    <row r="146" spans="1:21" s="1" customFormat="1" ht="15" hidden="1" x14ac:dyDescent="0.3">
      <c r="A146" s="16"/>
      <c r="B146" s="16"/>
      <c r="C146" s="16"/>
      <c r="D146" s="16"/>
      <c r="E146" s="16"/>
    </row>
    <row r="147" spans="1:21" s="1" customFormat="1" ht="15" hidden="1" x14ac:dyDescent="0.3">
      <c r="A147" s="16"/>
      <c r="B147" s="16"/>
      <c r="C147" s="16"/>
      <c r="D147" s="16"/>
      <c r="E147" s="16"/>
      <c r="F147" s="5"/>
      <c r="G147" s="47" t="s">
        <v>17</v>
      </c>
      <c r="H147" s="48"/>
      <c r="I147" s="49">
        <v>43831</v>
      </c>
      <c r="J147" s="49">
        <v>43862</v>
      </c>
      <c r="K147" s="49">
        <v>43891</v>
      </c>
      <c r="L147" s="49">
        <v>43922</v>
      </c>
      <c r="M147" s="49">
        <v>43952</v>
      </c>
      <c r="N147" s="49">
        <v>43983</v>
      </c>
      <c r="O147" s="49">
        <v>44013</v>
      </c>
      <c r="P147" s="49">
        <v>44044</v>
      </c>
      <c r="Q147" s="49">
        <v>44075</v>
      </c>
      <c r="R147" s="49">
        <v>44105</v>
      </c>
      <c r="S147" s="49">
        <v>44136</v>
      </c>
      <c r="T147" s="50">
        <v>44166</v>
      </c>
      <c r="U147" s="10" t="s">
        <v>18</v>
      </c>
    </row>
    <row r="148" spans="1:21" s="1" customFormat="1" ht="15" hidden="1" x14ac:dyDescent="0.3">
      <c r="A148" s="16"/>
      <c r="B148" s="16"/>
      <c r="C148" s="16"/>
      <c r="D148" s="16"/>
      <c r="E148" s="16"/>
      <c r="F148" s="11"/>
      <c r="G148" s="12"/>
      <c r="H148" s="11"/>
      <c r="I148" s="13"/>
      <c r="J148" s="13"/>
      <c r="K148" s="13"/>
      <c r="L148" s="13"/>
      <c r="M148" s="13"/>
      <c r="N148" s="13"/>
      <c r="O148" s="13"/>
      <c r="P148" s="13"/>
      <c r="Q148" s="13"/>
      <c r="R148" s="13"/>
      <c r="S148" s="13"/>
      <c r="T148" s="13"/>
      <c r="U148" s="14"/>
    </row>
    <row r="149" spans="1:21" s="1" customFormat="1" ht="15" hidden="1" x14ac:dyDescent="0.3">
      <c r="A149" s="16"/>
      <c r="B149" s="16"/>
      <c r="C149" s="16"/>
      <c r="D149" s="16"/>
      <c r="E149" s="16"/>
      <c r="F149" s="11"/>
      <c r="G149" s="15" t="s">
        <v>19</v>
      </c>
      <c r="H149" s="11"/>
      <c r="I149" s="13"/>
      <c r="J149" s="13"/>
      <c r="K149" s="13"/>
      <c r="L149" s="13"/>
      <c r="M149" s="13"/>
      <c r="N149" s="13"/>
      <c r="O149" s="13"/>
      <c r="P149" s="13"/>
      <c r="Q149" s="13"/>
      <c r="R149" s="13"/>
      <c r="S149" s="13"/>
      <c r="T149" s="13"/>
      <c r="U149" s="14"/>
    </row>
    <row r="150" spans="1:21" s="1" customFormat="1" ht="15" hidden="1" x14ac:dyDescent="0.3">
      <c r="A150" s="16"/>
      <c r="B150" s="16"/>
      <c r="C150" s="16"/>
      <c r="D150" s="16"/>
      <c r="E150" s="16"/>
      <c r="F150" s="16"/>
      <c r="G150" s="19" t="s">
        <v>23</v>
      </c>
      <c r="H150" s="16"/>
      <c r="I150" s="44"/>
      <c r="J150" s="44"/>
      <c r="K150" s="44"/>
      <c r="L150" s="44"/>
      <c r="M150" s="44"/>
      <c r="N150" s="44"/>
      <c r="O150" s="44"/>
      <c r="P150" s="44"/>
      <c r="Q150" s="44"/>
      <c r="R150" s="44"/>
      <c r="S150" s="44"/>
      <c r="T150" s="44"/>
      <c r="U150" s="14"/>
    </row>
    <row r="151" spans="1:21" s="1" customFormat="1" ht="15" hidden="1" x14ac:dyDescent="0.3">
      <c r="A151" s="16"/>
      <c r="B151" s="16"/>
      <c r="C151" s="16"/>
      <c r="D151" s="16"/>
      <c r="E151" s="16"/>
      <c r="F151" s="16"/>
      <c r="G151" s="19" t="s">
        <v>25</v>
      </c>
      <c r="H151" s="16"/>
      <c r="I151" s="44"/>
      <c r="J151" s="44"/>
      <c r="K151" s="44"/>
      <c r="L151" s="44"/>
      <c r="M151" s="44"/>
      <c r="N151" s="44"/>
      <c r="O151" s="44"/>
      <c r="P151" s="44"/>
      <c r="Q151" s="44"/>
      <c r="R151" s="44"/>
      <c r="S151" s="44"/>
      <c r="T151" s="44"/>
      <c r="U151" s="14"/>
    </row>
    <row r="152" spans="1:21" s="1" customFormat="1" ht="15" hidden="1" x14ac:dyDescent="0.3">
      <c r="A152" s="16"/>
      <c r="B152" s="16"/>
      <c r="C152" s="16"/>
      <c r="D152" s="16"/>
      <c r="E152" s="16"/>
      <c r="F152" s="16"/>
      <c r="G152" s="19" t="s">
        <v>27</v>
      </c>
      <c r="H152" s="16"/>
      <c r="I152" s="44"/>
      <c r="J152" s="44"/>
      <c r="K152" s="44"/>
      <c r="L152" s="44"/>
      <c r="M152" s="44"/>
      <c r="N152" s="44"/>
      <c r="O152" s="44"/>
      <c r="P152" s="44"/>
      <c r="Q152" s="44"/>
      <c r="R152" s="44"/>
      <c r="S152" s="44"/>
      <c r="T152" s="44"/>
      <c r="U152" s="14"/>
    </row>
    <row r="153" spans="1:21" s="1" customFormat="1" ht="15" hidden="1" x14ac:dyDescent="0.3">
      <c r="A153" s="16"/>
      <c r="B153" s="16"/>
      <c r="C153" s="16"/>
      <c r="D153" s="16"/>
      <c r="E153" s="16"/>
      <c r="F153" s="4"/>
      <c r="G153" s="19" t="s">
        <v>112</v>
      </c>
      <c r="H153" s="4"/>
      <c r="I153" s="4"/>
      <c r="J153" s="4"/>
      <c r="K153" s="4"/>
      <c r="L153" s="4"/>
      <c r="M153" s="4"/>
      <c r="N153" s="4"/>
      <c r="O153" s="4"/>
      <c r="P153" s="4"/>
      <c r="Q153" s="4"/>
      <c r="R153" s="4"/>
      <c r="S153" s="4"/>
      <c r="T153" s="4"/>
      <c r="U153" s="14"/>
    </row>
    <row r="154" spans="1:21" s="1" customFormat="1" ht="15" hidden="1" x14ac:dyDescent="0.3">
      <c r="A154" s="16"/>
      <c r="B154" s="16"/>
      <c r="C154" s="16"/>
      <c r="D154" s="16"/>
      <c r="E154" s="16"/>
      <c r="F154" s="4"/>
      <c r="G154" s="19" t="s">
        <v>31</v>
      </c>
      <c r="H154" s="4"/>
      <c r="I154" s="4"/>
      <c r="J154" s="4"/>
      <c r="K154" s="4"/>
      <c r="L154" s="4"/>
      <c r="M154" s="4"/>
      <c r="N154" s="4"/>
      <c r="O154" s="4"/>
      <c r="P154" s="4"/>
      <c r="Q154" s="4"/>
      <c r="R154" s="4"/>
      <c r="S154" s="4"/>
      <c r="T154" s="4"/>
      <c r="U154" s="14"/>
    </row>
    <row r="155" spans="1:21" s="1" customFormat="1" ht="15.75" hidden="1" thickBot="1" x14ac:dyDescent="0.35">
      <c r="A155" s="16"/>
      <c r="B155" s="16"/>
      <c r="C155" s="16"/>
      <c r="D155" s="16"/>
      <c r="E155" s="16"/>
      <c r="F155" s="4"/>
      <c r="G155" s="30" t="s">
        <v>18</v>
      </c>
      <c r="H155" s="31"/>
      <c r="I155" s="32">
        <f t="shared" ref="I155:U155" si="39">SUM(I150:I154)</f>
        <v>0</v>
      </c>
      <c r="J155" s="32">
        <f t="shared" si="39"/>
        <v>0</v>
      </c>
      <c r="K155" s="32">
        <f t="shared" si="39"/>
        <v>0</v>
      </c>
      <c r="L155" s="32">
        <f t="shared" si="39"/>
        <v>0</v>
      </c>
      <c r="M155" s="32">
        <f t="shared" si="39"/>
        <v>0</v>
      </c>
      <c r="N155" s="32">
        <f t="shared" si="39"/>
        <v>0</v>
      </c>
      <c r="O155" s="32">
        <f t="shared" si="39"/>
        <v>0</v>
      </c>
      <c r="P155" s="32">
        <f t="shared" si="39"/>
        <v>0</v>
      </c>
      <c r="Q155" s="32">
        <f t="shared" si="39"/>
        <v>0</v>
      </c>
      <c r="R155" s="32">
        <f t="shared" si="39"/>
        <v>0</v>
      </c>
      <c r="S155" s="32">
        <f t="shared" si="39"/>
        <v>0</v>
      </c>
      <c r="T155" s="32">
        <f t="shared" si="39"/>
        <v>0</v>
      </c>
      <c r="U155" s="25">
        <f t="shared" si="39"/>
        <v>0</v>
      </c>
    </row>
    <row r="156" spans="1:21" s="1" customFormat="1" ht="15" hidden="1" x14ac:dyDescent="0.3">
      <c r="A156" s="16"/>
      <c r="B156" s="16"/>
      <c r="C156" s="16"/>
      <c r="D156" s="16"/>
      <c r="E156" s="16"/>
      <c r="F156" s="4"/>
      <c r="G156" s="26"/>
      <c r="H156" s="4"/>
      <c r="I156" s="4"/>
      <c r="J156" s="4"/>
      <c r="K156" s="4"/>
      <c r="L156" s="4"/>
      <c r="M156" s="4"/>
      <c r="N156" s="4"/>
      <c r="O156" s="4"/>
      <c r="P156" s="4"/>
      <c r="Q156" s="4"/>
      <c r="R156" s="4"/>
      <c r="S156" s="4"/>
      <c r="T156" s="4"/>
      <c r="U156" s="14"/>
    </row>
    <row r="157" spans="1:21" s="1" customFormat="1" ht="15" hidden="1" x14ac:dyDescent="0.3">
      <c r="A157" s="16"/>
      <c r="B157" s="16"/>
      <c r="C157" s="16"/>
      <c r="D157" s="16"/>
      <c r="E157" s="16"/>
      <c r="G157" s="15" t="s">
        <v>33</v>
      </c>
      <c r="U157" s="27"/>
    </row>
    <row r="158" spans="1:21" s="1" customFormat="1" ht="15" hidden="1" x14ac:dyDescent="0.3">
      <c r="A158" s="16"/>
      <c r="B158" s="16"/>
      <c r="C158" s="16"/>
      <c r="D158" s="16"/>
      <c r="E158" s="16"/>
      <c r="G158" s="28" t="s">
        <v>37</v>
      </c>
      <c r="I158" s="20">
        <f>200000/12</f>
        <v>16666.666666666668</v>
      </c>
      <c r="J158" s="20">
        <f t="shared" ref="J158:T158" si="40">200000/12</f>
        <v>16666.666666666668</v>
      </c>
      <c r="K158" s="20">
        <f t="shared" si="40"/>
        <v>16666.666666666668</v>
      </c>
      <c r="L158" s="20">
        <f t="shared" si="40"/>
        <v>16666.666666666668</v>
      </c>
      <c r="M158" s="20">
        <f t="shared" si="40"/>
        <v>16666.666666666668</v>
      </c>
      <c r="N158" s="20">
        <f t="shared" si="40"/>
        <v>16666.666666666668</v>
      </c>
      <c r="O158" s="20">
        <f t="shared" si="40"/>
        <v>16666.666666666668</v>
      </c>
      <c r="P158" s="20">
        <f t="shared" si="40"/>
        <v>16666.666666666668</v>
      </c>
      <c r="Q158" s="20">
        <f t="shared" si="40"/>
        <v>16666.666666666668</v>
      </c>
      <c r="R158" s="20">
        <f t="shared" si="40"/>
        <v>16666.666666666668</v>
      </c>
      <c r="S158" s="20">
        <f t="shared" si="40"/>
        <v>16666.666666666668</v>
      </c>
      <c r="T158" s="20">
        <f t="shared" si="40"/>
        <v>16666.666666666668</v>
      </c>
      <c r="U158" s="29">
        <f>SUM(I158:T158)</f>
        <v>199999.99999999997</v>
      </c>
    </row>
    <row r="159" spans="1:21" s="1" customFormat="1" ht="15" hidden="1" x14ac:dyDescent="0.3">
      <c r="A159" s="16"/>
      <c r="B159" s="16"/>
      <c r="C159" s="16"/>
      <c r="D159" s="16"/>
      <c r="E159" s="16"/>
      <c r="G159" s="28" t="s">
        <v>40</v>
      </c>
      <c r="I159" s="20">
        <f>10000</f>
        <v>10000</v>
      </c>
      <c r="J159" s="20">
        <f>10000</f>
        <v>10000</v>
      </c>
      <c r="K159" s="20">
        <f>10000</f>
        <v>10000</v>
      </c>
      <c r="L159" s="20">
        <f>10000</f>
        <v>10000</v>
      </c>
      <c r="M159" s="20">
        <f>10000</f>
        <v>10000</v>
      </c>
      <c r="N159" s="20">
        <f>10000</f>
        <v>10000</v>
      </c>
      <c r="O159" s="20">
        <f>10000</f>
        <v>10000</v>
      </c>
      <c r="P159" s="20">
        <f>10000</f>
        <v>10000</v>
      </c>
      <c r="Q159" s="20">
        <f>10000</f>
        <v>10000</v>
      </c>
      <c r="R159" s="20">
        <f>10000</f>
        <v>10000</v>
      </c>
      <c r="S159" s="20">
        <f>10000</f>
        <v>10000</v>
      </c>
      <c r="T159" s="20">
        <f>10000</f>
        <v>10000</v>
      </c>
      <c r="U159" s="29">
        <f>SUM(I159:T159)</f>
        <v>120000</v>
      </c>
    </row>
    <row r="160" spans="1:21" s="1" customFormat="1" ht="15" hidden="1" x14ac:dyDescent="0.3">
      <c r="A160" s="16"/>
      <c r="B160" s="16"/>
      <c r="C160" s="16"/>
      <c r="D160" s="16"/>
      <c r="E160" s="16"/>
      <c r="G160" s="28" t="s">
        <v>43</v>
      </c>
      <c r="I160" s="20">
        <f>30*65*4</f>
        <v>7800</v>
      </c>
      <c r="J160" s="20">
        <f t="shared" ref="J160:T160" si="41">30*65*4</f>
        <v>7800</v>
      </c>
      <c r="K160" s="20">
        <f t="shared" si="41"/>
        <v>7800</v>
      </c>
      <c r="L160" s="20">
        <f t="shared" si="41"/>
        <v>7800</v>
      </c>
      <c r="M160" s="20">
        <f t="shared" si="41"/>
        <v>7800</v>
      </c>
      <c r="N160" s="20">
        <f t="shared" si="41"/>
        <v>7800</v>
      </c>
      <c r="O160" s="20">
        <f t="shared" si="41"/>
        <v>7800</v>
      </c>
      <c r="P160" s="20">
        <f t="shared" si="41"/>
        <v>7800</v>
      </c>
      <c r="Q160" s="20">
        <f t="shared" si="41"/>
        <v>7800</v>
      </c>
      <c r="R160" s="20">
        <f t="shared" si="41"/>
        <v>7800</v>
      </c>
      <c r="S160" s="20">
        <f t="shared" si="41"/>
        <v>7800</v>
      </c>
      <c r="T160" s="20">
        <f t="shared" si="41"/>
        <v>7800</v>
      </c>
      <c r="U160" s="29">
        <f>SUM(I160:T160)</f>
        <v>93600</v>
      </c>
    </row>
    <row r="161" spans="1:21" s="1" customFormat="1" ht="15" hidden="1" x14ac:dyDescent="0.3">
      <c r="A161" s="16"/>
      <c r="B161" s="16"/>
      <c r="C161" s="16"/>
      <c r="D161" s="16"/>
      <c r="E161" s="16"/>
      <c r="G161" s="28" t="s">
        <v>44</v>
      </c>
      <c r="I161" s="20"/>
      <c r="J161" s="20"/>
      <c r="K161" s="20"/>
      <c r="L161" s="20"/>
      <c r="M161" s="20"/>
      <c r="N161" s="20"/>
      <c r="O161" s="20"/>
      <c r="P161" s="20"/>
      <c r="Q161" s="20"/>
      <c r="R161" s="20"/>
      <c r="S161" s="20"/>
      <c r="T161" s="20"/>
      <c r="U161" s="29">
        <f>SUM(I161:T161)</f>
        <v>0</v>
      </c>
    </row>
    <row r="162" spans="1:21" s="1" customFormat="1" ht="15.75" hidden="1" thickBot="1" x14ac:dyDescent="0.35">
      <c r="A162" s="16"/>
      <c r="B162" s="16"/>
      <c r="C162" s="16"/>
      <c r="D162" s="16"/>
      <c r="E162" s="16"/>
      <c r="G162" s="30" t="s">
        <v>18</v>
      </c>
      <c r="H162" s="31"/>
      <c r="I162" s="32">
        <f>SUM(I158:I161)</f>
        <v>34466.666666666672</v>
      </c>
      <c r="J162" s="32">
        <f t="shared" ref="J162:U162" si="42">SUM(J158:J161)</f>
        <v>34466.666666666672</v>
      </c>
      <c r="K162" s="32">
        <f t="shared" si="42"/>
        <v>34466.666666666672</v>
      </c>
      <c r="L162" s="32">
        <f t="shared" si="42"/>
        <v>34466.666666666672</v>
      </c>
      <c r="M162" s="32">
        <f t="shared" si="42"/>
        <v>34466.666666666672</v>
      </c>
      <c r="N162" s="32">
        <f t="shared" si="42"/>
        <v>34466.666666666672</v>
      </c>
      <c r="O162" s="32">
        <f t="shared" si="42"/>
        <v>34466.666666666672</v>
      </c>
      <c r="P162" s="32">
        <f t="shared" si="42"/>
        <v>34466.666666666672</v>
      </c>
      <c r="Q162" s="32">
        <f t="shared" si="42"/>
        <v>34466.666666666672</v>
      </c>
      <c r="R162" s="32">
        <f t="shared" si="42"/>
        <v>34466.666666666672</v>
      </c>
      <c r="S162" s="32">
        <f t="shared" si="42"/>
        <v>34466.666666666672</v>
      </c>
      <c r="T162" s="32">
        <f t="shared" si="42"/>
        <v>34466.666666666672</v>
      </c>
      <c r="U162" s="25">
        <f t="shared" si="42"/>
        <v>413600</v>
      </c>
    </row>
    <row r="163" spans="1:21" s="1" customFormat="1" ht="15" hidden="1" x14ac:dyDescent="0.3">
      <c r="A163" s="16"/>
      <c r="B163" s="16"/>
      <c r="C163" s="16"/>
      <c r="D163" s="16"/>
      <c r="E163" s="16"/>
      <c r="G163" s="15" t="s">
        <v>45</v>
      </c>
      <c r="U163" s="33"/>
    </row>
    <row r="164" spans="1:21" s="1" customFormat="1" ht="15" hidden="1" x14ac:dyDescent="0.3">
      <c r="A164" s="16"/>
      <c r="B164" s="16"/>
      <c r="C164" s="16"/>
      <c r="D164" s="16"/>
      <c r="E164" s="16"/>
      <c r="G164" s="28" t="s">
        <v>47</v>
      </c>
      <c r="I164" s="20"/>
      <c r="J164" s="20"/>
      <c r="K164" s="20"/>
      <c r="L164" s="20"/>
      <c r="M164" s="20"/>
      <c r="N164" s="20"/>
      <c r="O164" s="20"/>
      <c r="P164" s="20">
        <v>10000</v>
      </c>
      <c r="Q164" s="20"/>
      <c r="R164" s="20"/>
      <c r="S164" s="20"/>
      <c r="T164" s="20"/>
      <c r="U164" s="29">
        <f>SUM(I164:T164)</f>
        <v>10000</v>
      </c>
    </row>
    <row r="165" spans="1:21" s="1" customFormat="1" ht="15" hidden="1" x14ac:dyDescent="0.3">
      <c r="A165" s="16"/>
      <c r="B165" s="16"/>
      <c r="C165" s="16"/>
      <c r="D165" s="16"/>
      <c r="E165" s="16"/>
      <c r="G165" s="28" t="s">
        <v>49</v>
      </c>
      <c r="I165" s="20"/>
      <c r="J165" s="20"/>
      <c r="K165" s="20">
        <v>5000</v>
      </c>
      <c r="L165" s="20"/>
      <c r="M165" s="20"/>
      <c r="N165" s="20">
        <v>5000</v>
      </c>
      <c r="O165" s="20"/>
      <c r="P165" s="20"/>
      <c r="Q165" s="20">
        <v>5000</v>
      </c>
      <c r="R165" s="20"/>
      <c r="S165" s="20"/>
      <c r="T165" s="20">
        <v>5000</v>
      </c>
      <c r="U165" s="29">
        <f>SUM(I165:T165)</f>
        <v>20000</v>
      </c>
    </row>
    <row r="166" spans="1:21" s="1" customFormat="1" ht="15" hidden="1" x14ac:dyDescent="0.3">
      <c r="A166" s="16"/>
      <c r="B166" s="16"/>
      <c r="C166" s="16"/>
      <c r="D166" s="16"/>
      <c r="E166" s="16"/>
      <c r="G166" s="28" t="s">
        <v>50</v>
      </c>
      <c r="I166" s="20"/>
      <c r="J166" s="20"/>
      <c r="K166" s="20"/>
      <c r="L166" s="20"/>
      <c r="M166" s="20"/>
      <c r="N166" s="20"/>
      <c r="O166" s="20"/>
      <c r="P166" s="20"/>
      <c r="Q166" s="20"/>
      <c r="R166" s="20"/>
      <c r="S166" s="20"/>
      <c r="T166" s="20"/>
      <c r="U166" s="29">
        <f>SUM(I166:T166)</f>
        <v>0</v>
      </c>
    </row>
    <row r="167" spans="1:21" s="1" customFormat="1" ht="15" hidden="1" x14ac:dyDescent="0.3">
      <c r="A167" s="16"/>
      <c r="B167" s="16"/>
      <c r="C167" s="16"/>
      <c r="D167" s="16"/>
      <c r="E167" s="16"/>
      <c r="F167" s="34">
        <v>0.1</v>
      </c>
      <c r="G167" s="35" t="str">
        <f>"Contigency"&amp;" "&amp;"at"&amp;" "&amp;(F167*100)&amp;"%"</f>
        <v>Contigency at 10%</v>
      </c>
      <c r="H167" s="36"/>
      <c r="I167" s="37">
        <f>SUM(I164:I166)*$F$27</f>
        <v>0</v>
      </c>
      <c r="J167" s="37">
        <f>SUM(J164:J166)*$F$27</f>
        <v>0</v>
      </c>
      <c r="K167" s="37">
        <f t="shared" ref="K167:T167" si="43">SUM(K164:K166)*$F$27</f>
        <v>500</v>
      </c>
      <c r="L167" s="37">
        <f t="shared" si="43"/>
        <v>0</v>
      </c>
      <c r="M167" s="37">
        <f t="shared" si="43"/>
        <v>0</v>
      </c>
      <c r="N167" s="37">
        <f t="shared" si="43"/>
        <v>500</v>
      </c>
      <c r="O167" s="37">
        <f t="shared" si="43"/>
        <v>0</v>
      </c>
      <c r="P167" s="37">
        <f t="shared" si="43"/>
        <v>1000</v>
      </c>
      <c r="Q167" s="37">
        <f t="shared" si="43"/>
        <v>500</v>
      </c>
      <c r="R167" s="37">
        <f t="shared" si="43"/>
        <v>0</v>
      </c>
      <c r="S167" s="37">
        <f t="shared" si="43"/>
        <v>0</v>
      </c>
      <c r="T167" s="37">
        <f t="shared" si="43"/>
        <v>500</v>
      </c>
      <c r="U167" s="38">
        <f>SUM(I167:T167)</f>
        <v>3000</v>
      </c>
    </row>
    <row r="168" spans="1:21" s="1" customFormat="1" ht="15.75" hidden="1" thickBot="1" x14ac:dyDescent="0.35">
      <c r="A168" s="16"/>
      <c r="B168" s="16"/>
      <c r="C168" s="16"/>
      <c r="D168" s="16"/>
      <c r="E168" s="16"/>
      <c r="G168" s="30" t="s">
        <v>18</v>
      </c>
      <c r="H168" s="31"/>
      <c r="I168" s="32">
        <f>SUM(I164:I167)</f>
        <v>0</v>
      </c>
      <c r="J168" s="32">
        <f t="shared" ref="J168:U168" si="44">SUM(J164:J167)</f>
        <v>0</v>
      </c>
      <c r="K168" s="32">
        <f t="shared" si="44"/>
        <v>5500</v>
      </c>
      <c r="L168" s="32">
        <f t="shared" si="44"/>
        <v>0</v>
      </c>
      <c r="M168" s="32">
        <f t="shared" si="44"/>
        <v>0</v>
      </c>
      <c r="N168" s="32">
        <f t="shared" si="44"/>
        <v>5500</v>
      </c>
      <c r="O168" s="32">
        <f t="shared" si="44"/>
        <v>0</v>
      </c>
      <c r="P168" s="32">
        <f t="shared" si="44"/>
        <v>11000</v>
      </c>
      <c r="Q168" s="32">
        <f t="shared" si="44"/>
        <v>5500</v>
      </c>
      <c r="R168" s="32">
        <f t="shared" si="44"/>
        <v>0</v>
      </c>
      <c r="S168" s="32">
        <f t="shared" si="44"/>
        <v>0</v>
      </c>
      <c r="T168" s="32">
        <f t="shared" si="44"/>
        <v>5500</v>
      </c>
      <c r="U168" s="25">
        <f t="shared" si="44"/>
        <v>33000</v>
      </c>
    </row>
    <row r="169" spans="1:21" s="1" customFormat="1" ht="15" hidden="1" x14ac:dyDescent="0.3">
      <c r="A169" s="16"/>
      <c r="B169" s="16"/>
      <c r="C169" s="16"/>
      <c r="D169" s="16"/>
      <c r="E169" s="16"/>
      <c r="G169" s="15" t="s">
        <v>113</v>
      </c>
      <c r="U169" s="33"/>
    </row>
    <row r="170" spans="1:21" s="1" customFormat="1" ht="15" hidden="1" x14ac:dyDescent="0.3">
      <c r="A170" s="16"/>
      <c r="B170" s="16"/>
      <c r="C170" s="16"/>
      <c r="D170" s="16"/>
      <c r="E170" s="16"/>
      <c r="G170" s="28" t="s">
        <v>54</v>
      </c>
      <c r="I170" s="20">
        <v>250</v>
      </c>
      <c r="J170" s="20">
        <v>250</v>
      </c>
      <c r="K170" s="20">
        <v>250</v>
      </c>
      <c r="L170" s="20">
        <v>250</v>
      </c>
      <c r="M170" s="20">
        <v>250</v>
      </c>
      <c r="N170" s="20">
        <v>250</v>
      </c>
      <c r="O170" s="20">
        <v>250</v>
      </c>
      <c r="P170" s="20">
        <v>250</v>
      </c>
      <c r="Q170" s="20">
        <v>250</v>
      </c>
      <c r="R170" s="20">
        <v>250</v>
      </c>
      <c r="S170" s="20">
        <v>250</v>
      </c>
      <c r="T170" s="20">
        <v>250</v>
      </c>
      <c r="U170" s="29">
        <f>SUM(I170:T170)</f>
        <v>3000</v>
      </c>
    </row>
    <row r="171" spans="1:21" s="1" customFormat="1" ht="15" hidden="1" x14ac:dyDescent="0.3">
      <c r="A171" s="16"/>
      <c r="B171" s="16"/>
      <c r="C171" s="16"/>
      <c r="D171" s="16"/>
      <c r="E171" s="16"/>
      <c r="G171" s="28" t="s">
        <v>119</v>
      </c>
      <c r="I171" s="20">
        <v>300</v>
      </c>
      <c r="J171" s="20">
        <v>300</v>
      </c>
      <c r="K171" s="20">
        <v>300</v>
      </c>
      <c r="L171" s="20">
        <v>300</v>
      </c>
      <c r="M171" s="20">
        <v>300</v>
      </c>
      <c r="N171" s="20">
        <v>300</v>
      </c>
      <c r="O171" s="20">
        <v>300</v>
      </c>
      <c r="P171" s="20">
        <v>300</v>
      </c>
      <c r="Q171" s="20">
        <v>300</v>
      </c>
      <c r="R171" s="20">
        <v>300</v>
      </c>
      <c r="S171" s="20">
        <v>300</v>
      </c>
      <c r="T171" s="20">
        <v>300</v>
      </c>
      <c r="U171" s="29">
        <f t="shared" ref="U171:U176" si="45">SUM(I171:T171)</f>
        <v>3600</v>
      </c>
    </row>
    <row r="172" spans="1:21" s="1" customFormat="1" ht="15" hidden="1" x14ac:dyDescent="0.3">
      <c r="A172" s="16"/>
      <c r="B172" s="16"/>
      <c r="C172" s="16"/>
      <c r="D172" s="16"/>
      <c r="E172" s="16"/>
      <c r="G172" s="28" t="s">
        <v>120</v>
      </c>
      <c r="I172" s="20">
        <v>50</v>
      </c>
      <c r="J172" s="20">
        <v>50</v>
      </c>
      <c r="K172" s="20">
        <v>50</v>
      </c>
      <c r="L172" s="20">
        <v>50</v>
      </c>
      <c r="M172" s="20">
        <v>50</v>
      </c>
      <c r="N172" s="20">
        <v>50</v>
      </c>
      <c r="O172" s="20">
        <v>50</v>
      </c>
      <c r="P172" s="20">
        <v>50</v>
      </c>
      <c r="Q172" s="20">
        <v>50</v>
      </c>
      <c r="R172" s="20">
        <v>50</v>
      </c>
      <c r="S172" s="20">
        <v>50</v>
      </c>
      <c r="T172" s="20">
        <v>50</v>
      </c>
      <c r="U172" s="29">
        <f t="shared" si="45"/>
        <v>600</v>
      </c>
    </row>
    <row r="173" spans="1:21" s="1" customFormat="1" ht="15" hidden="1" x14ac:dyDescent="0.3">
      <c r="A173" s="16"/>
      <c r="B173" s="16"/>
      <c r="C173" s="16"/>
      <c r="D173" s="16"/>
      <c r="E173" s="16"/>
      <c r="G173" s="28" t="s">
        <v>121</v>
      </c>
      <c r="I173" s="20">
        <v>25</v>
      </c>
      <c r="J173" s="20">
        <v>25</v>
      </c>
      <c r="K173" s="20">
        <v>25</v>
      </c>
      <c r="L173" s="20">
        <v>25</v>
      </c>
      <c r="M173" s="20">
        <v>25</v>
      </c>
      <c r="N173" s="20">
        <v>25</v>
      </c>
      <c r="O173" s="20">
        <v>25</v>
      </c>
      <c r="P173" s="20">
        <v>25</v>
      </c>
      <c r="Q173" s="20">
        <v>25</v>
      </c>
      <c r="R173" s="20">
        <v>25</v>
      </c>
      <c r="S173" s="20">
        <v>25</v>
      </c>
      <c r="T173" s="20">
        <v>25</v>
      </c>
      <c r="U173" s="29">
        <f t="shared" si="45"/>
        <v>300</v>
      </c>
    </row>
    <row r="174" spans="1:21" s="1" customFormat="1" ht="15" hidden="1" x14ac:dyDescent="0.3">
      <c r="A174" s="16"/>
      <c r="B174" s="16"/>
      <c r="C174" s="16"/>
      <c r="D174" s="16"/>
      <c r="E174" s="16"/>
      <c r="G174" s="28" t="s">
        <v>63</v>
      </c>
      <c r="I174" s="20">
        <v>350</v>
      </c>
      <c r="J174" s="20">
        <v>350</v>
      </c>
      <c r="K174" s="20">
        <v>350</v>
      </c>
      <c r="L174" s="20">
        <v>350</v>
      </c>
      <c r="M174" s="20">
        <v>350</v>
      </c>
      <c r="N174" s="20">
        <v>350</v>
      </c>
      <c r="O174" s="20">
        <v>350</v>
      </c>
      <c r="P174" s="20">
        <v>350</v>
      </c>
      <c r="Q174" s="20">
        <v>350</v>
      </c>
      <c r="R174" s="20">
        <v>350</v>
      </c>
      <c r="S174" s="20">
        <v>350</v>
      </c>
      <c r="T174" s="20">
        <v>350</v>
      </c>
      <c r="U174" s="29">
        <f t="shared" si="45"/>
        <v>4200</v>
      </c>
    </row>
    <row r="175" spans="1:21" s="1" customFormat="1" ht="15" hidden="1" x14ac:dyDescent="0.3">
      <c r="A175" s="16"/>
      <c r="B175" s="16"/>
      <c r="C175" s="16"/>
      <c r="D175" s="16"/>
      <c r="E175" s="16"/>
      <c r="G175" s="28" t="s">
        <v>65</v>
      </c>
      <c r="I175" s="20">
        <v>100</v>
      </c>
      <c r="J175" s="20">
        <v>100</v>
      </c>
      <c r="K175" s="20">
        <v>1000</v>
      </c>
      <c r="L175" s="20">
        <v>100</v>
      </c>
      <c r="M175" s="20">
        <v>100</v>
      </c>
      <c r="N175" s="20">
        <v>1000</v>
      </c>
      <c r="O175" s="20">
        <v>100</v>
      </c>
      <c r="P175" s="20">
        <v>100</v>
      </c>
      <c r="Q175" s="20">
        <v>1000</v>
      </c>
      <c r="R175" s="20">
        <v>100</v>
      </c>
      <c r="S175" s="20">
        <v>100</v>
      </c>
      <c r="T175" s="20">
        <v>1000</v>
      </c>
      <c r="U175" s="29">
        <f t="shared" si="45"/>
        <v>4800</v>
      </c>
    </row>
    <row r="176" spans="1:21" s="1" customFormat="1" ht="15" hidden="1" x14ac:dyDescent="0.3">
      <c r="A176" s="16"/>
      <c r="B176" s="16"/>
      <c r="C176" s="16"/>
      <c r="D176" s="16"/>
      <c r="E176" s="16"/>
      <c r="F176" s="34">
        <v>0.25</v>
      </c>
      <c r="G176" s="35" t="str">
        <f>"Contigency"&amp;" "&amp;"at"&amp;" "&amp;(F176*100)&amp;"%"</f>
        <v>Contigency at 25%</v>
      </c>
      <c r="H176" s="36"/>
      <c r="I176" s="37">
        <f>SUM(I170:I175)*$F$36</f>
        <v>268.75</v>
      </c>
      <c r="J176" s="37">
        <f>SUM(J170:J175)*$F$36</f>
        <v>268.75</v>
      </c>
      <c r="K176" s="37">
        <f t="shared" ref="K176:T176" si="46">SUM(K170:K175)*$F$36</f>
        <v>493.75</v>
      </c>
      <c r="L176" s="37">
        <f t="shared" si="46"/>
        <v>268.75</v>
      </c>
      <c r="M176" s="37">
        <f t="shared" si="46"/>
        <v>268.75</v>
      </c>
      <c r="N176" s="37">
        <f t="shared" si="46"/>
        <v>493.75</v>
      </c>
      <c r="O176" s="37">
        <f t="shared" si="46"/>
        <v>268.75</v>
      </c>
      <c r="P176" s="37">
        <f t="shared" si="46"/>
        <v>268.75</v>
      </c>
      <c r="Q176" s="37">
        <f t="shared" si="46"/>
        <v>493.75</v>
      </c>
      <c r="R176" s="37">
        <f t="shared" si="46"/>
        <v>268.75</v>
      </c>
      <c r="S176" s="37">
        <f t="shared" si="46"/>
        <v>268.75</v>
      </c>
      <c r="T176" s="37">
        <f t="shared" si="46"/>
        <v>493.75</v>
      </c>
      <c r="U176" s="38">
        <f t="shared" si="45"/>
        <v>4125</v>
      </c>
    </row>
    <row r="177" spans="1:21" s="1" customFormat="1" ht="15.75" hidden="1" thickBot="1" x14ac:dyDescent="0.35">
      <c r="A177" s="16"/>
      <c r="B177" s="16"/>
      <c r="C177" s="16"/>
      <c r="D177" s="16"/>
      <c r="E177" s="16"/>
      <c r="G177" s="30" t="s">
        <v>18</v>
      </c>
      <c r="H177" s="31"/>
      <c r="I177" s="32">
        <f>SUM(I170:I175)</f>
        <v>1075</v>
      </c>
      <c r="J177" s="32">
        <f t="shared" ref="J177:U177" si="47">SUM(J170:J175)</f>
        <v>1075</v>
      </c>
      <c r="K177" s="32">
        <f t="shared" si="47"/>
        <v>1975</v>
      </c>
      <c r="L177" s="32">
        <f t="shared" si="47"/>
        <v>1075</v>
      </c>
      <c r="M177" s="32">
        <f t="shared" si="47"/>
        <v>1075</v>
      </c>
      <c r="N177" s="32">
        <f t="shared" si="47"/>
        <v>1975</v>
      </c>
      <c r="O177" s="32">
        <f t="shared" si="47"/>
        <v>1075</v>
      </c>
      <c r="P177" s="32">
        <f t="shared" si="47"/>
        <v>1075</v>
      </c>
      <c r="Q177" s="32">
        <f t="shared" si="47"/>
        <v>1975</v>
      </c>
      <c r="R177" s="32">
        <f t="shared" si="47"/>
        <v>1075</v>
      </c>
      <c r="S177" s="32">
        <f t="shared" si="47"/>
        <v>1075</v>
      </c>
      <c r="T177" s="32">
        <f t="shared" si="47"/>
        <v>1975</v>
      </c>
      <c r="U177" s="25">
        <f t="shared" si="47"/>
        <v>16500</v>
      </c>
    </row>
    <row r="178" spans="1:21" s="1" customFormat="1" ht="15" hidden="1" x14ac:dyDescent="0.3">
      <c r="A178" s="16"/>
      <c r="B178" s="16"/>
      <c r="C178" s="16"/>
      <c r="D178" s="16"/>
      <c r="E178" s="16"/>
      <c r="G178" s="15" t="s">
        <v>114</v>
      </c>
      <c r="I178" s="20"/>
      <c r="J178" s="20"/>
      <c r="K178" s="20"/>
      <c r="L178" s="20"/>
      <c r="M178" s="20"/>
      <c r="N178" s="20"/>
      <c r="O178" s="20"/>
      <c r="P178" s="20"/>
      <c r="Q178" s="20"/>
      <c r="R178" s="20"/>
      <c r="S178" s="20"/>
      <c r="T178" s="20"/>
      <c r="U178" s="33"/>
    </row>
    <row r="179" spans="1:21" s="1" customFormat="1" ht="15" hidden="1" x14ac:dyDescent="0.3">
      <c r="A179" s="16"/>
      <c r="B179" s="16"/>
      <c r="C179" s="16"/>
      <c r="D179" s="16"/>
      <c r="E179" s="16"/>
      <c r="G179" s="45" t="s">
        <v>115</v>
      </c>
      <c r="I179" s="20"/>
      <c r="J179" s="20"/>
      <c r="K179" s="20"/>
      <c r="L179" s="20"/>
      <c r="M179" s="20"/>
      <c r="N179" s="20"/>
      <c r="O179" s="20"/>
      <c r="P179" s="20"/>
      <c r="Q179" s="20"/>
      <c r="R179" s="20"/>
      <c r="S179" s="20"/>
      <c r="T179" s="20"/>
      <c r="U179" s="46">
        <f>SUM(I179:T179)</f>
        <v>0</v>
      </c>
    </row>
    <row r="180" spans="1:21" s="1" customFormat="1" ht="15" hidden="1" x14ac:dyDescent="0.3">
      <c r="A180" s="16"/>
      <c r="B180" s="16"/>
      <c r="C180" s="16"/>
      <c r="D180" s="16"/>
      <c r="E180" s="16"/>
      <c r="G180" s="45" t="s">
        <v>65</v>
      </c>
      <c r="I180" s="20"/>
      <c r="J180" s="20"/>
      <c r="K180" s="20"/>
      <c r="L180" s="20"/>
      <c r="M180" s="20"/>
      <c r="N180" s="20"/>
      <c r="O180" s="20"/>
      <c r="P180" s="20"/>
      <c r="Q180" s="20"/>
      <c r="R180" s="20"/>
      <c r="S180" s="20"/>
      <c r="T180" s="20"/>
      <c r="U180" s="46">
        <f>SUM(I180:T180)</f>
        <v>0</v>
      </c>
    </row>
    <row r="181" spans="1:21" s="1" customFormat="1" ht="15" hidden="1" x14ac:dyDescent="0.3">
      <c r="A181" s="16"/>
      <c r="B181" s="16"/>
      <c r="C181" s="16"/>
      <c r="D181" s="16"/>
      <c r="E181" s="16"/>
      <c r="F181" s="34">
        <v>0.1</v>
      </c>
      <c r="G181" s="35" t="str">
        <f>"Contigency"&amp;" "&amp;"at"&amp;" "&amp;(F181*100)&amp;"%"</f>
        <v>Contigency at 10%</v>
      </c>
      <c r="I181" s="20">
        <f>SUM(I179:I180)*$F$45</f>
        <v>0</v>
      </c>
      <c r="J181" s="20">
        <f>SUM(J179:J180)*$F$45</f>
        <v>0</v>
      </c>
      <c r="K181" s="20">
        <f t="shared" ref="K181:T181" si="48">SUM(K179:K180)*$F$45</f>
        <v>0</v>
      </c>
      <c r="L181" s="20">
        <f t="shared" si="48"/>
        <v>0</v>
      </c>
      <c r="M181" s="20">
        <f t="shared" si="48"/>
        <v>0</v>
      </c>
      <c r="N181" s="20">
        <f t="shared" si="48"/>
        <v>0</v>
      </c>
      <c r="O181" s="20">
        <f t="shared" si="48"/>
        <v>0</v>
      </c>
      <c r="P181" s="20">
        <f t="shared" si="48"/>
        <v>0</v>
      </c>
      <c r="Q181" s="20">
        <f t="shared" si="48"/>
        <v>0</v>
      </c>
      <c r="R181" s="20">
        <f t="shared" si="48"/>
        <v>0</v>
      </c>
      <c r="S181" s="20">
        <f t="shared" si="48"/>
        <v>0</v>
      </c>
      <c r="T181" s="20">
        <f t="shared" si="48"/>
        <v>0</v>
      </c>
      <c r="U181" s="46">
        <f>SUM(I181:T181)</f>
        <v>0</v>
      </c>
    </row>
    <row r="182" spans="1:21" s="1" customFormat="1" ht="15.75" hidden="1" thickBot="1" x14ac:dyDescent="0.35">
      <c r="A182" s="16"/>
      <c r="B182" s="16"/>
      <c r="C182" s="16"/>
      <c r="D182" s="16"/>
      <c r="E182" s="16"/>
      <c r="G182" s="30" t="s">
        <v>18</v>
      </c>
      <c r="H182" s="31"/>
      <c r="I182" s="32">
        <f t="shared" ref="I182:U182" si="49">SUM(I176:I180)</f>
        <v>1343.75</v>
      </c>
      <c r="J182" s="32">
        <f t="shared" si="49"/>
        <v>1343.75</v>
      </c>
      <c r="K182" s="32">
        <f t="shared" si="49"/>
        <v>2468.75</v>
      </c>
      <c r="L182" s="32">
        <f t="shared" si="49"/>
        <v>1343.75</v>
      </c>
      <c r="M182" s="32">
        <f t="shared" si="49"/>
        <v>1343.75</v>
      </c>
      <c r="N182" s="32">
        <f t="shared" si="49"/>
        <v>2468.75</v>
      </c>
      <c r="O182" s="32">
        <f t="shared" si="49"/>
        <v>1343.75</v>
      </c>
      <c r="P182" s="32">
        <f t="shared" si="49"/>
        <v>1343.75</v>
      </c>
      <c r="Q182" s="32">
        <f t="shared" si="49"/>
        <v>2468.75</v>
      </c>
      <c r="R182" s="32">
        <f t="shared" si="49"/>
        <v>1343.75</v>
      </c>
      <c r="S182" s="32">
        <f t="shared" si="49"/>
        <v>1343.75</v>
      </c>
      <c r="T182" s="32">
        <f t="shared" si="49"/>
        <v>2468.75</v>
      </c>
      <c r="U182" s="25">
        <f t="shared" si="49"/>
        <v>20625</v>
      </c>
    </row>
    <row r="183" spans="1:21" s="1" customFormat="1" ht="15" hidden="1" x14ac:dyDescent="0.3">
      <c r="A183" s="16"/>
      <c r="B183" s="16"/>
      <c r="C183" s="16"/>
      <c r="D183" s="16"/>
      <c r="E183" s="16"/>
      <c r="G183" s="15" t="s">
        <v>79</v>
      </c>
      <c r="U183" s="33"/>
    </row>
    <row r="184" spans="1:21" s="1" customFormat="1" ht="15" hidden="1" x14ac:dyDescent="0.3">
      <c r="A184" s="16"/>
      <c r="B184" s="16"/>
      <c r="C184" s="16"/>
      <c r="D184" s="16"/>
      <c r="E184" s="16"/>
      <c r="G184" s="28" t="s">
        <v>83</v>
      </c>
      <c r="I184" s="20"/>
      <c r="J184" s="20"/>
      <c r="K184" s="20"/>
      <c r="L184" s="20"/>
      <c r="M184" s="20"/>
      <c r="N184" s="20"/>
      <c r="O184" s="20"/>
      <c r="P184" s="20"/>
      <c r="Q184" s="20"/>
      <c r="R184" s="20"/>
      <c r="S184" s="20"/>
      <c r="T184" s="20"/>
      <c r="U184" s="29"/>
    </row>
    <row r="185" spans="1:21" s="1" customFormat="1" ht="15" hidden="1" x14ac:dyDescent="0.3">
      <c r="A185" s="16"/>
      <c r="B185" s="16"/>
      <c r="C185" s="16"/>
      <c r="D185" s="16"/>
      <c r="E185" s="16"/>
      <c r="G185" s="28" t="s">
        <v>81</v>
      </c>
      <c r="I185" s="20">
        <v>0</v>
      </c>
      <c r="J185" s="20">
        <v>12050</v>
      </c>
      <c r="K185" s="20">
        <v>11600</v>
      </c>
      <c r="L185" s="20">
        <v>7525</v>
      </c>
      <c r="M185" s="20">
        <v>4150</v>
      </c>
      <c r="N185" s="20">
        <v>0</v>
      </c>
      <c r="O185" s="20">
        <v>2475</v>
      </c>
      <c r="P185" s="20">
        <v>0</v>
      </c>
      <c r="Q185" s="20">
        <v>0</v>
      </c>
      <c r="R185" s="20">
        <v>8100</v>
      </c>
      <c r="S185" s="20">
        <v>0</v>
      </c>
      <c r="T185" s="20">
        <v>0</v>
      </c>
      <c r="U185" s="29">
        <f>SUM(I185:T185)</f>
        <v>45900</v>
      </c>
    </row>
    <row r="186" spans="1:21" s="1" customFormat="1" ht="15" hidden="1" x14ac:dyDescent="0.3">
      <c r="A186" s="16"/>
      <c r="B186" s="16"/>
      <c r="C186" s="16"/>
      <c r="D186" s="16"/>
      <c r="E186" s="16"/>
      <c r="G186" s="28" t="s">
        <v>25</v>
      </c>
      <c r="I186" s="20">
        <v>0</v>
      </c>
      <c r="J186" s="20"/>
      <c r="K186" s="20"/>
      <c r="L186" s="20"/>
      <c r="M186" s="20"/>
      <c r="N186" s="20"/>
      <c r="O186" s="20"/>
      <c r="P186" s="20"/>
      <c r="Q186" s="20"/>
      <c r="R186" s="20"/>
      <c r="S186" s="20"/>
      <c r="T186" s="20"/>
      <c r="U186" s="29">
        <f>SUM(I186:T186)</f>
        <v>0</v>
      </c>
    </row>
    <row r="187" spans="1:21" s="1" customFormat="1" ht="15" hidden="1" x14ac:dyDescent="0.3">
      <c r="A187" s="16"/>
      <c r="B187" s="16"/>
      <c r="C187" s="16"/>
      <c r="D187" s="16"/>
      <c r="E187" s="16"/>
      <c r="G187" s="28" t="s">
        <v>116</v>
      </c>
      <c r="I187" s="20">
        <v>1000</v>
      </c>
      <c r="J187" s="20"/>
      <c r="K187" s="20">
        <v>1000</v>
      </c>
      <c r="L187" s="20"/>
      <c r="M187" s="20"/>
      <c r="N187" s="20"/>
      <c r="O187" s="20"/>
      <c r="P187" s="20"/>
      <c r="Q187" s="20"/>
      <c r="R187" s="20"/>
      <c r="S187" s="20"/>
      <c r="T187" s="20"/>
      <c r="U187" s="29">
        <f>SUM(I187:T187)</f>
        <v>2000</v>
      </c>
    </row>
    <row r="188" spans="1:21" s="1" customFormat="1" ht="15" hidden="1" x14ac:dyDescent="0.3">
      <c r="A188" s="16"/>
      <c r="B188" s="16"/>
      <c r="C188" s="16"/>
      <c r="D188" s="16"/>
      <c r="E188" s="16"/>
      <c r="G188" s="28" t="s">
        <v>65</v>
      </c>
      <c r="I188" s="20"/>
      <c r="J188" s="20"/>
      <c r="K188" s="20"/>
      <c r="L188" s="20"/>
      <c r="M188" s="20"/>
      <c r="N188" s="20"/>
      <c r="O188" s="20"/>
      <c r="P188" s="20"/>
      <c r="Q188" s="20"/>
      <c r="R188" s="20"/>
      <c r="S188" s="20"/>
      <c r="T188" s="20"/>
      <c r="U188" s="29">
        <f>SUM(I188:T188)</f>
        <v>0</v>
      </c>
    </row>
    <row r="189" spans="1:21" s="1" customFormat="1" ht="15" hidden="1" x14ac:dyDescent="0.3">
      <c r="A189" s="16"/>
      <c r="B189" s="16"/>
      <c r="C189" s="16"/>
      <c r="D189" s="16"/>
      <c r="E189" s="16"/>
      <c r="F189" s="34">
        <v>0.1</v>
      </c>
      <c r="G189" s="35" t="str">
        <f>"Contigency"&amp;" "&amp;"at"&amp;" "&amp;(F189*100)&amp;"%"</f>
        <v>Contigency at 10%</v>
      </c>
      <c r="H189" s="36"/>
      <c r="I189" s="37">
        <f>SUM(I184:I188)*$F$58</f>
        <v>100</v>
      </c>
      <c r="J189" s="37">
        <f>SUM(J184:J188)*$F$58</f>
        <v>1205</v>
      </c>
      <c r="K189" s="37">
        <f t="shared" ref="K189:T189" si="50">SUM(K184:K188)*$F$58</f>
        <v>1260</v>
      </c>
      <c r="L189" s="37">
        <f t="shared" si="50"/>
        <v>752.5</v>
      </c>
      <c r="M189" s="37">
        <f t="shared" si="50"/>
        <v>415</v>
      </c>
      <c r="N189" s="37">
        <f t="shared" si="50"/>
        <v>0</v>
      </c>
      <c r="O189" s="37">
        <f t="shared" si="50"/>
        <v>247.5</v>
      </c>
      <c r="P189" s="37">
        <f t="shared" si="50"/>
        <v>0</v>
      </c>
      <c r="Q189" s="37">
        <f t="shared" si="50"/>
        <v>0</v>
      </c>
      <c r="R189" s="37">
        <f t="shared" si="50"/>
        <v>810</v>
      </c>
      <c r="S189" s="37">
        <f t="shared" si="50"/>
        <v>0</v>
      </c>
      <c r="T189" s="37">
        <f t="shared" si="50"/>
        <v>0</v>
      </c>
      <c r="U189" s="38">
        <f>SUM(I189:T189)</f>
        <v>4790</v>
      </c>
    </row>
    <row r="190" spans="1:21" s="1" customFormat="1" ht="15.75" hidden="1" thickBot="1" x14ac:dyDescent="0.35">
      <c r="A190" s="16"/>
      <c r="B190" s="16"/>
      <c r="C190" s="16"/>
      <c r="D190" s="16"/>
      <c r="E190" s="16"/>
      <c r="G190" s="30" t="s">
        <v>18</v>
      </c>
      <c r="H190" s="31"/>
      <c r="I190" s="32">
        <f>SUM(I184:I189)</f>
        <v>1100</v>
      </c>
      <c r="J190" s="32">
        <f t="shared" ref="J190:T190" si="51">SUM(J184:J189)</f>
        <v>13255</v>
      </c>
      <c r="K190" s="32">
        <f t="shared" si="51"/>
        <v>13860</v>
      </c>
      <c r="L190" s="32">
        <f t="shared" si="51"/>
        <v>8277.5</v>
      </c>
      <c r="M190" s="32">
        <f t="shared" si="51"/>
        <v>4565</v>
      </c>
      <c r="N190" s="32">
        <f t="shared" si="51"/>
        <v>0</v>
      </c>
      <c r="O190" s="32">
        <f t="shared" si="51"/>
        <v>2722.5</v>
      </c>
      <c r="P190" s="32">
        <f t="shared" si="51"/>
        <v>0</v>
      </c>
      <c r="Q190" s="32">
        <f t="shared" si="51"/>
        <v>0</v>
      </c>
      <c r="R190" s="32">
        <f t="shared" si="51"/>
        <v>8910</v>
      </c>
      <c r="S190" s="32">
        <f t="shared" si="51"/>
        <v>0</v>
      </c>
      <c r="T190" s="32">
        <f t="shared" si="51"/>
        <v>0</v>
      </c>
      <c r="U190" s="25">
        <f>SUM(U184:U188)</f>
        <v>47900</v>
      </c>
    </row>
    <row r="191" spans="1:21" s="1" customFormat="1" ht="15" hidden="1" x14ac:dyDescent="0.3">
      <c r="A191" s="16"/>
      <c r="B191" s="16"/>
      <c r="C191" s="16"/>
      <c r="D191" s="16"/>
      <c r="E191" s="16"/>
      <c r="G191" s="15" t="s">
        <v>100</v>
      </c>
      <c r="U191" s="33"/>
    </row>
    <row r="192" spans="1:21" s="1" customFormat="1" ht="15" hidden="1" x14ac:dyDescent="0.3">
      <c r="A192" s="16"/>
      <c r="B192" s="16"/>
      <c r="C192" s="16"/>
      <c r="D192" s="16"/>
      <c r="E192" s="16"/>
      <c r="G192" s="28" t="s">
        <v>103</v>
      </c>
      <c r="I192" s="20"/>
      <c r="J192" s="20"/>
      <c r="K192" s="20"/>
      <c r="L192" s="20"/>
      <c r="M192" s="20"/>
      <c r="N192" s="20"/>
      <c r="O192" s="20"/>
      <c r="P192" s="20"/>
      <c r="Q192" s="20">
        <v>125000</v>
      </c>
      <c r="R192" s="20"/>
      <c r="S192" s="20"/>
      <c r="T192" s="20"/>
      <c r="U192" s="29">
        <f>SUM(I192:T192)</f>
        <v>125000</v>
      </c>
    </row>
    <row r="193" spans="1:21" s="1" customFormat="1" ht="15" hidden="1" x14ac:dyDescent="0.3">
      <c r="A193" s="16"/>
      <c r="B193" s="16"/>
      <c r="C193" s="16"/>
      <c r="D193" s="16"/>
      <c r="E193" s="16"/>
      <c r="G193" s="28" t="s">
        <v>105</v>
      </c>
      <c r="I193" s="20"/>
      <c r="J193" s="20"/>
      <c r="K193" s="20"/>
      <c r="L193" s="20"/>
      <c r="M193" s="20"/>
      <c r="N193" s="20"/>
      <c r="O193" s="20"/>
      <c r="P193" s="20"/>
      <c r="Q193" s="20">
        <v>20000</v>
      </c>
      <c r="R193" s="20"/>
      <c r="S193" s="20"/>
      <c r="T193" s="20"/>
      <c r="U193" s="29">
        <f>SUM(I193:T193)</f>
        <v>20000</v>
      </c>
    </row>
    <row r="194" spans="1:21" s="1" customFormat="1" ht="15" hidden="1" x14ac:dyDescent="0.3">
      <c r="A194" s="16"/>
      <c r="B194" s="16"/>
      <c r="C194" s="16"/>
      <c r="D194" s="16"/>
      <c r="E194" s="16"/>
      <c r="G194" s="28" t="s">
        <v>117</v>
      </c>
      <c r="I194" s="20"/>
      <c r="J194" s="20"/>
      <c r="K194" s="20"/>
      <c r="L194" s="20"/>
      <c r="M194" s="20"/>
      <c r="N194" s="20"/>
      <c r="O194" s="20"/>
      <c r="P194" s="20"/>
      <c r="Q194" s="20">
        <v>75000</v>
      </c>
      <c r="R194" s="20"/>
      <c r="S194" s="20"/>
      <c r="T194" s="20"/>
      <c r="U194" s="29">
        <f>SUM(I194:T194)</f>
        <v>75000</v>
      </c>
    </row>
    <row r="195" spans="1:21" s="1" customFormat="1" ht="15" hidden="1" x14ac:dyDescent="0.3">
      <c r="A195" s="16"/>
      <c r="B195" s="16"/>
      <c r="C195" s="16"/>
      <c r="D195" s="16"/>
      <c r="E195" s="16"/>
      <c r="G195" s="28" t="s">
        <v>65</v>
      </c>
      <c r="I195" s="20"/>
      <c r="J195" s="20"/>
      <c r="K195" s="20"/>
      <c r="L195" s="20"/>
      <c r="M195" s="20"/>
      <c r="N195" s="20"/>
      <c r="O195" s="20"/>
      <c r="P195" s="20"/>
      <c r="Q195" s="20"/>
      <c r="R195" s="20"/>
      <c r="S195" s="20"/>
      <c r="T195" s="20"/>
      <c r="U195" s="29">
        <f>SUM(I195:T195)</f>
        <v>0</v>
      </c>
    </row>
    <row r="196" spans="1:21" s="1" customFormat="1" ht="15" hidden="1" x14ac:dyDescent="0.3">
      <c r="A196" s="16"/>
      <c r="B196" s="16"/>
      <c r="C196" s="16"/>
      <c r="D196" s="16"/>
      <c r="E196" s="16"/>
      <c r="F196" s="34">
        <v>0.1</v>
      </c>
      <c r="G196" s="35" t="str">
        <f>"Contigency"&amp;" "&amp;"at"&amp;" "&amp;(F196*100)&amp;"%"</f>
        <v>Contigency at 10%</v>
      </c>
      <c r="I196" s="20">
        <f>SUM(I192:I195)*$F$66</f>
        <v>0</v>
      </c>
      <c r="J196" s="20">
        <f>SUM(J192:J195)*$F$66</f>
        <v>0</v>
      </c>
      <c r="K196" s="20">
        <f t="shared" ref="K196:T196" si="52">SUM(K192:K195)*$F$66</f>
        <v>0</v>
      </c>
      <c r="L196" s="20">
        <f t="shared" si="52"/>
        <v>0</v>
      </c>
      <c r="M196" s="20">
        <f t="shared" si="52"/>
        <v>0</v>
      </c>
      <c r="N196" s="20">
        <f t="shared" si="52"/>
        <v>0</v>
      </c>
      <c r="O196" s="20">
        <f t="shared" si="52"/>
        <v>0</v>
      </c>
      <c r="P196" s="20">
        <f t="shared" si="52"/>
        <v>0</v>
      </c>
      <c r="Q196" s="20">
        <f t="shared" si="52"/>
        <v>22000</v>
      </c>
      <c r="R196" s="20">
        <f t="shared" si="52"/>
        <v>0</v>
      </c>
      <c r="S196" s="20">
        <f t="shared" si="52"/>
        <v>0</v>
      </c>
      <c r="T196" s="20">
        <f t="shared" si="52"/>
        <v>0</v>
      </c>
      <c r="U196" s="29">
        <f>SUM(I196:T196)</f>
        <v>22000</v>
      </c>
    </row>
    <row r="197" spans="1:21" s="1" customFormat="1" ht="15.75" hidden="1" thickBot="1" x14ac:dyDescent="0.35">
      <c r="A197" s="16"/>
      <c r="B197" s="16"/>
      <c r="C197" s="16"/>
      <c r="D197" s="16"/>
      <c r="E197" s="16"/>
      <c r="G197" s="30" t="s">
        <v>18</v>
      </c>
      <c r="H197" s="31"/>
      <c r="I197" s="32">
        <f t="shared" ref="I197:T197" si="53">SUM(I192:I196)</f>
        <v>0</v>
      </c>
      <c r="J197" s="32">
        <f t="shared" si="53"/>
        <v>0</v>
      </c>
      <c r="K197" s="32">
        <f t="shared" si="53"/>
        <v>0</v>
      </c>
      <c r="L197" s="32">
        <f t="shared" si="53"/>
        <v>0</v>
      </c>
      <c r="M197" s="32">
        <f t="shared" si="53"/>
        <v>0</v>
      </c>
      <c r="N197" s="32">
        <f t="shared" si="53"/>
        <v>0</v>
      </c>
      <c r="O197" s="32">
        <f t="shared" si="53"/>
        <v>0</v>
      </c>
      <c r="P197" s="32">
        <f t="shared" si="53"/>
        <v>0</v>
      </c>
      <c r="Q197" s="32">
        <f t="shared" si="53"/>
        <v>242000</v>
      </c>
      <c r="R197" s="32">
        <f t="shared" si="53"/>
        <v>0</v>
      </c>
      <c r="S197" s="32">
        <f t="shared" si="53"/>
        <v>0</v>
      </c>
      <c r="T197" s="32">
        <f t="shared" si="53"/>
        <v>0</v>
      </c>
      <c r="U197" s="25">
        <f>SUM(U192:U195)</f>
        <v>220000</v>
      </c>
    </row>
    <row r="198" spans="1:21" s="1" customFormat="1" ht="15" hidden="1" x14ac:dyDescent="0.3">
      <c r="A198" s="16"/>
      <c r="B198" s="16"/>
      <c r="C198" s="16"/>
      <c r="D198" s="16"/>
      <c r="E198" s="16"/>
      <c r="G198" s="40"/>
      <c r="H198" s="36"/>
      <c r="I198" s="36"/>
      <c r="J198" s="36"/>
      <c r="K198" s="36"/>
      <c r="L198" s="36"/>
      <c r="M198" s="36"/>
      <c r="N198" s="36"/>
      <c r="O198" s="36"/>
      <c r="P198" s="36"/>
      <c r="Q198" s="36"/>
      <c r="R198" s="36"/>
      <c r="S198" s="36"/>
      <c r="T198" s="36"/>
      <c r="U198" s="41"/>
    </row>
    <row r="199" spans="1:21" s="1" customFormat="1" ht="15.75" hidden="1" thickBot="1" x14ac:dyDescent="0.35">
      <c r="A199" s="16"/>
      <c r="B199" s="16"/>
      <c r="C199" s="16"/>
      <c r="D199" s="16"/>
      <c r="E199" s="16"/>
      <c r="G199" s="22" t="s">
        <v>118</v>
      </c>
      <c r="H199" s="23"/>
      <c r="I199" s="24">
        <f t="shared" ref="I199:U199" si="54">I162+I168+I177+I181+I190+I197</f>
        <v>36641.666666666672</v>
      </c>
      <c r="J199" s="24">
        <f t="shared" si="54"/>
        <v>48796.666666666672</v>
      </c>
      <c r="K199" s="24">
        <f t="shared" si="54"/>
        <v>55801.666666666672</v>
      </c>
      <c r="L199" s="24">
        <f t="shared" si="54"/>
        <v>43819.166666666672</v>
      </c>
      <c r="M199" s="24">
        <f t="shared" si="54"/>
        <v>40106.666666666672</v>
      </c>
      <c r="N199" s="24">
        <f t="shared" si="54"/>
        <v>41941.666666666672</v>
      </c>
      <c r="O199" s="24">
        <f t="shared" si="54"/>
        <v>38264.166666666672</v>
      </c>
      <c r="P199" s="24">
        <f t="shared" si="54"/>
        <v>46541.666666666672</v>
      </c>
      <c r="Q199" s="24">
        <f t="shared" si="54"/>
        <v>283941.66666666669</v>
      </c>
      <c r="R199" s="24">
        <f t="shared" si="54"/>
        <v>44451.666666666672</v>
      </c>
      <c r="S199" s="24">
        <f t="shared" si="54"/>
        <v>35541.666666666672</v>
      </c>
      <c r="T199" s="24">
        <f t="shared" si="54"/>
        <v>41941.666666666672</v>
      </c>
      <c r="U199" s="42">
        <f t="shared" si="54"/>
        <v>731000</v>
      </c>
    </row>
    <row r="200" spans="1:21" s="1" customFormat="1" ht="15" hidden="1" x14ac:dyDescent="0.3"/>
    <row r="201" spans="1:21" s="1" customFormat="1" ht="15" hidden="1" x14ac:dyDescent="0.3"/>
    <row r="202" spans="1:21" s="1" customFormat="1" ht="15" hidden="1" x14ac:dyDescent="0.3"/>
    <row r="203" spans="1:21" s="1" customFormat="1" ht="15" hidden="1" x14ac:dyDescent="0.3"/>
    <row r="204" spans="1:21" s="1" customFormat="1" ht="15" hidden="1" x14ac:dyDescent="0.3"/>
    <row r="205" spans="1:21" s="1" customFormat="1" ht="15" hidden="1" x14ac:dyDescent="0.3"/>
    <row r="206" spans="1:21" s="1" customFormat="1" ht="15" hidden="1" x14ac:dyDescent="0.3"/>
    <row r="207" spans="1:21" s="1" customFormat="1" ht="15" hidden="1" x14ac:dyDescent="0.3"/>
    <row r="208" spans="1:21" s="1" customFormat="1" ht="15" hidden="1" x14ac:dyDescent="0.3"/>
    <row r="209" s="1" customFormat="1" ht="15" hidden="1" x14ac:dyDescent="0.3"/>
    <row r="210" s="1" customFormat="1" ht="15" hidden="1" x14ac:dyDescent="0.3"/>
    <row r="211" s="1" customFormat="1" ht="15" hidden="1" x14ac:dyDescent="0.3"/>
    <row r="212" s="1" customFormat="1" ht="15" hidden="1" x14ac:dyDescent="0.3"/>
    <row r="213" s="1" customFormat="1" ht="15" hidden="1" x14ac:dyDescent="0.3"/>
    <row r="214" s="1" customFormat="1" ht="15" hidden="1" x14ac:dyDescent="0.3"/>
    <row r="215" s="1" customFormat="1" ht="15" hidden="1" x14ac:dyDescent="0.3"/>
    <row r="216" s="1" customFormat="1" ht="15" hidden="1" x14ac:dyDescent="0.3"/>
    <row r="217" s="1" customFormat="1" ht="15" hidden="1" x14ac:dyDescent="0.3"/>
    <row r="218" s="1" customFormat="1" ht="15" hidden="1" x14ac:dyDescent="0.3"/>
    <row r="219" s="1" customFormat="1" ht="15" hidden="1" x14ac:dyDescent="0.3"/>
    <row r="220" s="1" customFormat="1" ht="15" hidden="1" x14ac:dyDescent="0.3"/>
    <row r="221" s="1" customFormat="1" ht="15" hidden="1" x14ac:dyDescent="0.3"/>
    <row r="222" s="1" customFormat="1" ht="15" hidden="1" x14ac:dyDescent="0.3"/>
    <row r="223" s="1" customFormat="1" ht="15" hidden="1" x14ac:dyDescent="0.3"/>
    <row r="224" s="1" customFormat="1" ht="15" hidden="1" x14ac:dyDescent="0.3"/>
    <row r="225" s="1" customFormat="1" ht="15" hidden="1" x14ac:dyDescent="0.3"/>
    <row r="226" s="1" customFormat="1" ht="15" hidden="1" x14ac:dyDescent="0.3"/>
    <row r="227" s="1" customFormat="1" ht="15" hidden="1" x14ac:dyDescent="0.3"/>
    <row r="228" s="1" customFormat="1" ht="15" hidden="1" x14ac:dyDescent="0.3"/>
    <row r="229" s="1" customFormat="1" ht="15" hidden="1" x14ac:dyDescent="0.3"/>
    <row r="230" s="1" customFormat="1" ht="15" hidden="1" x14ac:dyDescent="0.3"/>
    <row r="231" s="1" customFormat="1" ht="15" hidden="1" x14ac:dyDescent="0.3"/>
    <row r="232" s="1" customFormat="1" ht="15" hidden="1" x14ac:dyDescent="0.3"/>
    <row r="233" s="1" customFormat="1" ht="15" hidden="1" x14ac:dyDescent="0.3"/>
    <row r="234" s="1" customFormat="1" ht="15" hidden="1" x14ac:dyDescent="0.3"/>
    <row r="235" s="1" customFormat="1" ht="15" hidden="1" x14ac:dyDescent="0.3"/>
    <row r="236" s="1" customFormat="1" ht="15" hidden="1" x14ac:dyDescent="0.3"/>
    <row r="237" s="1" customFormat="1" ht="15" hidden="1" x14ac:dyDescent="0.3"/>
    <row r="238" s="1" customFormat="1" ht="15" hidden="1" x14ac:dyDescent="0.3"/>
    <row r="239" s="1" customFormat="1" ht="15" hidden="1" x14ac:dyDescent="0.3"/>
    <row r="240" s="1" customFormat="1" ht="15" hidden="1" x14ac:dyDescent="0.3"/>
    <row r="241" s="1" customFormat="1" ht="15" hidden="1" x14ac:dyDescent="0.3"/>
    <row r="242" s="1" customFormat="1" ht="15" hidden="1" x14ac:dyDescent="0.3"/>
    <row r="243" s="1" customFormat="1" ht="15" hidden="1" x14ac:dyDescent="0.3"/>
    <row r="244" s="1" customFormat="1" ht="15" hidden="1" x14ac:dyDescent="0.3"/>
    <row r="245" s="1" customFormat="1" ht="15" hidden="1" x14ac:dyDescent="0.3"/>
    <row r="246" s="1" customFormat="1" ht="15" hidden="1" x14ac:dyDescent="0.3"/>
    <row r="247" s="1" customFormat="1" ht="15" hidden="1" x14ac:dyDescent="0.3"/>
    <row r="248" s="1" customFormat="1" ht="15" hidden="1" x14ac:dyDescent="0.3"/>
    <row r="249" s="1" customFormat="1" ht="15" hidden="1" x14ac:dyDescent="0.3"/>
    <row r="250" s="1" customFormat="1" ht="15" hidden="1" x14ac:dyDescent="0.3"/>
    <row r="251" s="1" customFormat="1" ht="15" hidden="1" x14ac:dyDescent="0.3"/>
    <row r="252" s="1" customFormat="1" ht="15" hidden="1" x14ac:dyDescent="0.3"/>
    <row r="253" s="1" customFormat="1" ht="15" hidden="1" x14ac:dyDescent="0.3"/>
    <row r="254" s="1" customFormat="1" ht="15" hidden="1" x14ac:dyDescent="0.3"/>
    <row r="255" s="1" customFormat="1" ht="15" hidden="1" x14ac:dyDescent="0.3"/>
    <row r="256" s="1" customFormat="1" ht="15" hidden="1" x14ac:dyDescent="0.3"/>
    <row r="257" s="1" customFormat="1" ht="15" hidden="1" x14ac:dyDescent="0.3"/>
    <row r="258" s="1" customFormat="1" ht="15" hidden="1" x14ac:dyDescent="0.3"/>
    <row r="259" s="1" customFormat="1" ht="15" hidden="1" x14ac:dyDescent="0.3"/>
    <row r="260" s="1" customFormat="1" ht="15" hidden="1" x14ac:dyDescent="0.3"/>
    <row r="261" s="1" customFormat="1" ht="15" hidden="1" x14ac:dyDescent="0.3"/>
    <row r="262" s="1" customFormat="1" ht="15" hidden="1" x14ac:dyDescent="0.3"/>
    <row r="263" s="1" customFormat="1" ht="15" hidden="1" x14ac:dyDescent="0.3"/>
    <row r="264" s="1" customFormat="1" ht="15" hidden="1" x14ac:dyDescent="0.3"/>
    <row r="265" s="1" customFormat="1" ht="15" hidden="1" x14ac:dyDescent="0.3"/>
    <row r="266" s="1" customFormat="1" ht="15" hidden="1" x14ac:dyDescent="0.3"/>
    <row r="267" s="1" customFormat="1" ht="15" hidden="1" x14ac:dyDescent="0.3"/>
    <row r="268" s="1" customFormat="1" ht="15" hidden="1" x14ac:dyDescent="0.3"/>
    <row r="269" s="1" customFormat="1" ht="15" hidden="1" x14ac:dyDescent="0.3"/>
    <row r="270" s="1" customFormat="1" ht="15" hidden="1" x14ac:dyDescent="0.3"/>
    <row r="271" s="1" customFormat="1" ht="15" hidden="1" x14ac:dyDescent="0.3"/>
    <row r="272" s="1" customFormat="1" ht="15" hidden="1" x14ac:dyDescent="0.3"/>
    <row r="273" s="1" customFormat="1" ht="15" hidden="1" x14ac:dyDescent="0.3"/>
    <row r="274" s="1" customFormat="1" ht="15" hidden="1" x14ac:dyDescent="0.3"/>
    <row r="275" s="1" customFormat="1" ht="15" hidden="1" x14ac:dyDescent="0.3"/>
    <row r="276" s="1" customFormat="1" ht="15" hidden="1" x14ac:dyDescent="0.3"/>
    <row r="277" s="1" customFormat="1" ht="15" hidden="1" x14ac:dyDescent="0.3"/>
    <row r="278" s="1" customFormat="1" ht="15" hidden="1" x14ac:dyDescent="0.3"/>
    <row r="279" s="1" customFormat="1" ht="15" hidden="1" x14ac:dyDescent="0.3"/>
    <row r="280" s="1" customFormat="1" ht="15" hidden="1" x14ac:dyDescent="0.3"/>
    <row r="281" s="1" customFormat="1" ht="15" hidden="1" x14ac:dyDescent="0.3"/>
    <row r="282" s="1" customFormat="1" ht="15" hidden="1" x14ac:dyDescent="0.3"/>
    <row r="283" s="1" customFormat="1" ht="15" hidden="1" x14ac:dyDescent="0.3"/>
    <row r="284" s="1" customFormat="1" ht="15" hidden="1" x14ac:dyDescent="0.3"/>
    <row r="285" s="1" customFormat="1" ht="15" hidden="1" x14ac:dyDescent="0.3"/>
    <row r="286" s="1" customFormat="1" ht="15" hidden="1" x14ac:dyDescent="0.3"/>
    <row r="287" s="1" customFormat="1" ht="15" hidden="1" x14ac:dyDescent="0.3"/>
    <row r="288" s="1" customFormat="1" ht="15" hidden="1" x14ac:dyDescent="0.3"/>
    <row r="289" s="1" customFormat="1" ht="15" hidden="1" x14ac:dyDescent="0.3"/>
    <row r="290" s="1" customFormat="1" ht="15" hidden="1" x14ac:dyDescent="0.3"/>
    <row r="291" s="1" customFormat="1" ht="15" hidden="1" x14ac:dyDescent="0.3"/>
    <row r="292" s="1" customFormat="1" ht="15" hidden="1" x14ac:dyDescent="0.3"/>
    <row r="293" s="1" customFormat="1" ht="15" hidden="1" x14ac:dyDescent="0.3"/>
    <row r="294" s="1" customFormat="1" ht="15" hidden="1" x14ac:dyDescent="0.3"/>
    <row r="295" s="1" customFormat="1" ht="15" hidden="1" x14ac:dyDescent="0.3"/>
    <row r="296" s="1" customFormat="1" ht="15" hidden="1" x14ac:dyDescent="0.3"/>
    <row r="297" s="1" customFormat="1" ht="15" hidden="1" x14ac:dyDescent="0.3"/>
    <row r="298" s="1" customFormat="1" ht="15" hidden="1" x14ac:dyDescent="0.3"/>
    <row r="299" s="1" customFormat="1" ht="15" hidden="1" x14ac:dyDescent="0.3"/>
    <row r="300" s="1" customFormat="1" ht="15" hidden="1" x14ac:dyDescent="0.3"/>
    <row r="301" s="1" customFormat="1" ht="15" hidden="1" x14ac:dyDescent="0.3"/>
    <row r="302" s="1" customFormat="1" ht="15" hidden="1" x14ac:dyDescent="0.3"/>
    <row r="303" s="1" customFormat="1" ht="15" hidden="1" x14ac:dyDescent="0.3"/>
    <row r="304" s="1" customFormat="1" ht="15" hidden="1" x14ac:dyDescent="0.3"/>
    <row r="305" s="1" customFormat="1" ht="15" hidden="1" x14ac:dyDescent="0.3"/>
    <row r="306" s="1" customFormat="1" ht="15" hidden="1" x14ac:dyDescent="0.3"/>
    <row r="307" s="1" customFormat="1" ht="15" hidden="1" x14ac:dyDescent="0.3"/>
    <row r="308" s="1" customFormat="1" ht="15" hidden="1" x14ac:dyDescent="0.3"/>
    <row r="309" s="1" customFormat="1" ht="15" hidden="1" x14ac:dyDescent="0.3"/>
    <row r="310" s="1" customFormat="1" ht="15" hidden="1" x14ac:dyDescent="0.3"/>
    <row r="311" s="1" customFormat="1" ht="15" hidden="1" x14ac:dyDescent="0.3"/>
    <row r="312" s="1" customFormat="1" ht="15" hidden="1" x14ac:dyDescent="0.3"/>
    <row r="313" s="1" customFormat="1" ht="15" hidden="1" x14ac:dyDescent="0.3"/>
    <row r="314" s="1" customFormat="1" ht="15" hidden="1" x14ac:dyDescent="0.3"/>
    <row r="315" s="1" customFormat="1" ht="15" hidden="1" x14ac:dyDescent="0.3"/>
    <row r="316" s="1" customFormat="1" ht="15" hidden="1" x14ac:dyDescent="0.3"/>
    <row r="317" s="1" customFormat="1" ht="15" hidden="1" x14ac:dyDescent="0.3"/>
    <row r="318" s="1" customFormat="1" ht="15" hidden="1" x14ac:dyDescent="0.3"/>
    <row r="319" s="1" customFormat="1" ht="15" hidden="1" x14ac:dyDescent="0.3"/>
    <row r="320" s="1" customFormat="1" ht="15" hidden="1" x14ac:dyDescent="0.3"/>
    <row r="321" s="1" customFormat="1" ht="15" hidden="1" x14ac:dyDescent="0.3"/>
    <row r="322" s="1" customFormat="1" ht="15" hidden="1" x14ac:dyDescent="0.3"/>
    <row r="323" s="1" customFormat="1" ht="15" hidden="1" x14ac:dyDescent="0.3"/>
    <row r="324" s="1" customFormat="1" ht="15" hidden="1" x14ac:dyDescent="0.3"/>
    <row r="325" s="1" customFormat="1" ht="15" hidden="1" x14ac:dyDescent="0.3"/>
    <row r="326" s="1" customFormat="1" ht="15" hidden="1" x14ac:dyDescent="0.3"/>
    <row r="327" s="1" customFormat="1" ht="15" hidden="1" x14ac:dyDescent="0.3"/>
    <row r="328" s="1" customFormat="1" ht="15" hidden="1" x14ac:dyDescent="0.3"/>
    <row r="329" s="1" customFormat="1" ht="15" hidden="1" x14ac:dyDescent="0.3"/>
    <row r="330" s="1" customFormat="1" ht="15" hidden="1" x14ac:dyDescent="0.3"/>
    <row r="331" s="1" customFormat="1" ht="15" hidden="1" x14ac:dyDescent="0.3"/>
    <row r="332" s="1" customFormat="1" ht="15" hidden="1" x14ac:dyDescent="0.3"/>
    <row r="333" s="1" customFormat="1" ht="15" hidden="1" x14ac:dyDescent="0.3"/>
    <row r="334" s="1" customFormat="1" ht="15" hidden="1" x14ac:dyDescent="0.3"/>
    <row r="335" s="1" customFormat="1" ht="15" hidden="1" x14ac:dyDescent="0.3"/>
    <row r="336" s="1" customFormat="1" ht="15" hidden="1" x14ac:dyDescent="0.3"/>
    <row r="337" s="1" customFormat="1" ht="15" hidden="1" x14ac:dyDescent="0.3"/>
    <row r="338" s="1" customFormat="1" ht="15" hidden="1" x14ac:dyDescent="0.3"/>
    <row r="339" s="1" customFormat="1" ht="15" hidden="1" x14ac:dyDescent="0.3"/>
    <row r="340" s="1" customFormat="1" ht="15" hidden="1" x14ac:dyDescent="0.3"/>
    <row r="341" s="1" customFormat="1" ht="15" hidden="1" x14ac:dyDescent="0.3"/>
    <row r="342" s="1" customFormat="1" ht="15" hidden="1" x14ac:dyDescent="0.3"/>
    <row r="343" s="1" customFormat="1" ht="15" hidden="1" x14ac:dyDescent="0.3"/>
    <row r="344" s="1" customFormat="1" ht="15" hidden="1" x14ac:dyDescent="0.3"/>
    <row r="345" s="1" customFormat="1" ht="15" hidden="1" x14ac:dyDescent="0.3"/>
    <row r="346" s="1" customFormat="1" ht="15" hidden="1" x14ac:dyDescent="0.3"/>
    <row r="347" s="1" customFormat="1" ht="15" hidden="1" x14ac:dyDescent="0.3"/>
    <row r="348" s="1" customFormat="1" ht="15" hidden="1" x14ac:dyDescent="0.3"/>
    <row r="349" s="1" customFormat="1" ht="15" hidden="1" x14ac:dyDescent="0.3"/>
    <row r="350" s="1" customFormat="1" ht="15" hidden="1" x14ac:dyDescent="0.3"/>
    <row r="351" s="1" customFormat="1" ht="15" hidden="1" x14ac:dyDescent="0.3"/>
    <row r="352" s="1" customFormat="1" ht="15" hidden="1" x14ac:dyDescent="0.3"/>
    <row r="353" s="1" customFormat="1" ht="15" hidden="1" x14ac:dyDescent="0.3"/>
    <row r="354" s="1" customFormat="1" ht="15" hidden="1" x14ac:dyDescent="0.3"/>
    <row r="355" s="1" customFormat="1" ht="15" hidden="1" x14ac:dyDescent="0.3"/>
    <row r="356" s="1" customFormat="1" ht="15" hidden="1" x14ac:dyDescent="0.3"/>
    <row r="357" s="1" customFormat="1" ht="15"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Budget Expenses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2020-03-11T22:20:32Z</dcterms:created>
  <dcterms:modified xsi:type="dcterms:W3CDTF">2020-03-11T22:23:27Z</dcterms:modified>
</cp:coreProperties>
</file>